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szzpls-my.sharepoint.com/personal/jerabek_statnizkusebna_cz/Documents/Investice/2024/"/>
    </mc:Choice>
  </mc:AlternateContent>
  <xr:revisionPtr revIDLastSave="0" documentId="11_3EDF040DFAE6C9223D2B73CE106680F0934CB9D7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Rekapitulace stavby" sheetId="1" r:id="rId1"/>
    <sheet name="SO 101 - Zkušební dráha" sheetId="2" r:id="rId2"/>
    <sheet name="VRN - Vedlejší rozpočtové..." sheetId="3" r:id="rId3"/>
  </sheets>
  <definedNames>
    <definedName name="_xlnm._FilterDatabase" localSheetId="1" hidden="1">'SO 101 - Zkušební dráha'!$C$119:$K$232</definedName>
    <definedName name="_xlnm._FilterDatabase" localSheetId="2" hidden="1">'VRN - Vedlejší rozpočtové...'!$C$115:$K$125</definedName>
    <definedName name="_xlnm.Print_Titles" localSheetId="0">'Rekapitulace stavby'!$92:$92</definedName>
    <definedName name="_xlnm.Print_Titles" localSheetId="1">'SO 101 - Zkušební dráha'!$119:$119</definedName>
    <definedName name="_xlnm.Print_Titles" localSheetId="2">'VRN - Vedlejší rozpočtové...'!$115:$115</definedName>
    <definedName name="_xlnm.Print_Area" localSheetId="0">'Rekapitulace stavby'!$D$4:$AO$76,'Rekapitulace stavby'!$C$82:$AQ$97</definedName>
    <definedName name="_xlnm.Print_Area" localSheetId="1">'SO 101 - Zkušební dráha'!$C$4:$J$76,'SO 101 - Zkušební dráha'!$C$82:$J$101,'SO 101 - Zkušební dráha'!$C$107:$J$232</definedName>
    <definedName name="_xlnm.Print_Area" localSheetId="2">'VRN - Vedlejší rozpočtové...'!$C$4:$J$76,'VRN - Vedlejší rozpočtové...'!$C$82:$J$97,'VRN - Vedlejší rozpočtové...'!$C$103:$J$125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J112" i="3"/>
  <c r="F112" i="3"/>
  <c r="F110" i="3"/>
  <c r="E108" i="3"/>
  <c r="J91" i="3"/>
  <c r="F91" i="3"/>
  <c r="F89" i="3"/>
  <c r="E87" i="3"/>
  <c r="J24" i="3"/>
  <c r="E24" i="3"/>
  <c r="J113" i="3"/>
  <c r="J23" i="3"/>
  <c r="J18" i="3"/>
  <c r="E18" i="3"/>
  <c r="F113" i="3"/>
  <c r="J17" i="3"/>
  <c r="J12" i="3"/>
  <c r="J110" i="3"/>
  <c r="E7" i="3"/>
  <c r="E106" i="3"/>
  <c r="J37" i="2"/>
  <c r="J36" i="2"/>
  <c r="AY95" i="1"/>
  <c r="J35" i="2"/>
  <c r="AX95" i="1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J116" i="2"/>
  <c r="F116" i="2"/>
  <c r="F114" i="2"/>
  <c r="E112" i="2"/>
  <c r="J91" i="2"/>
  <c r="F91" i="2"/>
  <c r="F89" i="2"/>
  <c r="E87" i="2"/>
  <c r="J24" i="2"/>
  <c r="E24" i="2"/>
  <c r="J117" i="2"/>
  <c r="J23" i="2"/>
  <c r="J18" i="2"/>
  <c r="E18" i="2"/>
  <c r="F117" i="2"/>
  <c r="J17" i="2"/>
  <c r="J12" i="2"/>
  <c r="J114" i="2"/>
  <c r="E7" i="2"/>
  <c r="E110" i="2"/>
  <c r="L90" i="1"/>
  <c r="AM90" i="1"/>
  <c r="AM89" i="1"/>
  <c r="L89" i="1"/>
  <c r="AM87" i="1"/>
  <c r="L87" i="1"/>
  <c r="L85" i="1"/>
  <c r="L84" i="1"/>
  <c r="BK230" i="2"/>
  <c r="BK227" i="2"/>
  <c r="BK223" i="2"/>
  <c r="BK220" i="2"/>
  <c r="BK217" i="2"/>
  <c r="BK213" i="2"/>
  <c r="BK209" i="2"/>
  <c r="BK205" i="2"/>
  <c r="J201" i="2"/>
  <c r="J197" i="2"/>
  <c r="J193" i="2"/>
  <c r="J189" i="2"/>
  <c r="J185" i="2"/>
  <c r="J181" i="2"/>
  <c r="BK173" i="2"/>
  <c r="BK169" i="2"/>
  <c r="BK166" i="2"/>
  <c r="BK163" i="2"/>
  <c r="BK160" i="2"/>
  <c r="BK157" i="2"/>
  <c r="BK153" i="2"/>
  <c r="BK150" i="2"/>
  <c r="BK145" i="2"/>
  <c r="BK141" i="2"/>
  <c r="BK139" i="2"/>
  <c r="BK136" i="2"/>
  <c r="BK135" i="2"/>
  <c r="BK131" i="2"/>
  <c r="BK127" i="2"/>
  <c r="BK123" i="2"/>
  <c r="AS94" i="1"/>
  <c r="BK121" i="3"/>
  <c r="BK120" i="3"/>
  <c r="BK119" i="3"/>
  <c r="BK118" i="3"/>
  <c r="BK117" i="3"/>
  <c r="J230" i="2"/>
  <c r="J227" i="2"/>
  <c r="J223" i="2"/>
  <c r="J220" i="2"/>
  <c r="J217" i="2"/>
  <c r="J213" i="2"/>
  <c r="J209" i="2"/>
  <c r="J205" i="2"/>
  <c r="BK201" i="2"/>
  <c r="BK197" i="2"/>
  <c r="BK189" i="2"/>
  <c r="BK185" i="2"/>
  <c r="BK181" i="2"/>
  <c r="BK177" i="2"/>
  <c r="J177" i="2"/>
  <c r="J173" i="2"/>
  <c r="J169" i="2"/>
  <c r="J166" i="2"/>
  <c r="J163" i="2"/>
  <c r="J160" i="2"/>
  <c r="J157" i="2"/>
  <c r="J153" i="2"/>
  <c r="J150" i="2"/>
  <c r="J145" i="2"/>
  <c r="J141" i="2"/>
  <c r="J139" i="2"/>
  <c r="J136" i="2"/>
  <c r="J135" i="2"/>
  <c r="J131" i="2"/>
  <c r="J127" i="2"/>
  <c r="J123" i="2"/>
  <c r="BK193" i="2"/>
  <c r="BK125" i="3"/>
  <c r="J125" i="3"/>
  <c r="J121" i="3"/>
  <c r="J120" i="3"/>
  <c r="J119" i="3"/>
  <c r="J118" i="3"/>
  <c r="J117" i="3"/>
  <c r="BK122" i="2" l="1"/>
  <c r="J122" i="2" s="1"/>
  <c r="J98" i="2" s="1"/>
  <c r="R122" i="2"/>
  <c r="BK149" i="2"/>
  <c r="J149" i="2"/>
  <c r="J99" i="2" s="1"/>
  <c r="R149" i="2"/>
  <c r="BK226" i="2"/>
  <c r="J226" i="2" s="1"/>
  <c r="J100" i="2" s="1"/>
  <c r="T226" i="2"/>
  <c r="P116" i="3"/>
  <c r="AU96" i="1"/>
  <c r="T116" i="3"/>
  <c r="P122" i="2"/>
  <c r="T122" i="2"/>
  <c r="P149" i="2"/>
  <c r="T149" i="2"/>
  <c r="P226" i="2"/>
  <c r="R226" i="2"/>
  <c r="BK116" i="3"/>
  <c r="J116" i="3" s="1"/>
  <c r="J96" i="3" s="1"/>
  <c r="R116" i="3"/>
  <c r="E85" i="3"/>
  <c r="J89" i="3"/>
  <c r="F92" i="3"/>
  <c r="J92" i="3"/>
  <c r="BE117" i="3"/>
  <c r="BE118" i="3"/>
  <c r="BE119" i="3"/>
  <c r="BE120" i="3"/>
  <c r="BE121" i="3"/>
  <c r="BE125" i="3"/>
  <c r="BE209" i="2"/>
  <c r="BE230" i="2"/>
  <c r="E85" i="2"/>
  <c r="J89" i="2"/>
  <c r="F92" i="2"/>
  <c r="J92" i="2"/>
  <c r="BE123" i="2"/>
  <c r="BE127" i="2"/>
  <c r="BE131" i="2"/>
  <c r="BE135" i="2"/>
  <c r="BE136" i="2"/>
  <c r="BE139" i="2"/>
  <c r="BE141" i="2"/>
  <c r="BE145" i="2"/>
  <c r="BE150" i="2"/>
  <c r="BE153" i="2"/>
  <c r="BE157" i="2"/>
  <c r="BE160" i="2"/>
  <c r="BE163" i="2"/>
  <c r="BE166" i="2"/>
  <c r="BE169" i="2"/>
  <c r="BE173" i="2"/>
  <c r="BE177" i="2"/>
  <c r="BE181" i="2"/>
  <c r="BE185" i="2"/>
  <c r="BE189" i="2"/>
  <c r="BE193" i="2"/>
  <c r="BE197" i="2"/>
  <c r="BE201" i="2"/>
  <c r="BE205" i="2"/>
  <c r="BE213" i="2"/>
  <c r="BE217" i="2"/>
  <c r="BE220" i="2"/>
  <c r="BE223" i="2"/>
  <c r="BE227" i="2"/>
  <c r="J34" i="2"/>
  <c r="AW95" i="1"/>
  <c r="F36" i="2"/>
  <c r="BC95" i="1" s="1"/>
  <c r="F34" i="3"/>
  <c r="BA96" i="1" s="1"/>
  <c r="F35" i="3"/>
  <c r="BB96" i="1"/>
  <c r="F37" i="3"/>
  <c r="BD96" i="1"/>
  <c r="F37" i="2"/>
  <c r="BD95" i="1" s="1"/>
  <c r="F34" i="2"/>
  <c r="BA95" i="1" s="1"/>
  <c r="F35" i="2"/>
  <c r="BB95" i="1"/>
  <c r="F36" i="3"/>
  <c r="BC96" i="1"/>
  <c r="J34" i="3"/>
  <c r="AW96" i="1" s="1"/>
  <c r="T121" i="2" l="1"/>
  <c r="T120" i="2"/>
  <c r="P121" i="2"/>
  <c r="P120" i="2"/>
  <c r="AU95" i="1" s="1"/>
  <c r="AU94" i="1" s="1"/>
  <c r="R121" i="2"/>
  <c r="R120" i="2"/>
  <c r="BK121" i="2"/>
  <c r="J121" i="2" s="1"/>
  <c r="J97" i="2" s="1"/>
  <c r="F33" i="2"/>
  <c r="AZ95" i="1" s="1"/>
  <c r="BA94" i="1"/>
  <c r="W30" i="1" s="1"/>
  <c r="BD94" i="1"/>
  <c r="W33" i="1" s="1"/>
  <c r="J33" i="3"/>
  <c r="AV96" i="1"/>
  <c r="AT96" i="1"/>
  <c r="F33" i="3"/>
  <c r="AZ96" i="1"/>
  <c r="J30" i="3"/>
  <c r="AG96" i="1"/>
  <c r="J33" i="2"/>
  <c r="AV95" i="1"/>
  <c r="AT95" i="1"/>
  <c r="BC94" i="1"/>
  <c r="W32" i="1" s="1"/>
  <c r="BB94" i="1"/>
  <c r="W31" i="1"/>
  <c r="BK120" i="2" l="1"/>
  <c r="J120" i="2"/>
  <c r="J96" i="2" s="1"/>
  <c r="J39" i="3"/>
  <c r="AN96" i="1"/>
  <c r="AZ94" i="1"/>
  <c r="W29" i="1" s="1"/>
  <c r="AW94" i="1"/>
  <c r="AK30" i="1" s="1"/>
  <c r="AX94" i="1"/>
  <c r="AY94" i="1"/>
  <c r="J30" i="2" l="1"/>
  <c r="AG95" i="1" s="1"/>
  <c r="AG94" i="1" s="1"/>
  <c r="AK26" i="1" s="1"/>
  <c r="AK35" i="1" s="1"/>
  <c r="AV94" i="1"/>
  <c r="AK29" i="1" s="1"/>
  <c r="J39" i="2" l="1"/>
  <c r="AN95" i="1"/>
  <c r="AT94" i="1"/>
  <c r="AN94" i="1"/>
</calcChain>
</file>

<file path=xl/sharedStrings.xml><?xml version="1.0" encoding="utf-8"?>
<sst xmlns="http://schemas.openxmlformats.org/spreadsheetml/2006/main" count="1644" uniqueCount="287">
  <si>
    <t>Export Komplet</t>
  </si>
  <si>
    <t/>
  </si>
  <si>
    <t>2.0</t>
  </si>
  <si>
    <t>ZAMOK</t>
  </si>
  <si>
    <t>False</t>
  </si>
  <si>
    <t>{1a631532-3623-4958-adaa-a73354919edc}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</si>
  <si>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</si>
  <si>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</si>
  <si>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</si>
  <si>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</si>
  <si>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</si>
  <si>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</si>
  <si>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</si>
  <si>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</si>
  <si>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JT_30_2023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</si>
  <si>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</si>
  <si>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</si>
  <si>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povrchu zkušební dráhy</t>
  </si>
  <si>
    <t>KSO:</t>
  </si>
  <si>
    <t>CC-CZ:</t>
  </si>
  <si>
    <t>Místo:</t>
  </si>
  <si>
    <t xml:space="preserve"> </t>
  </si>
  <si>
    <t>Datum:</t>
  </si>
  <si>
    <t>26.10.2023</t>
  </si>
  <si>
    <t>Zadavatel:</t>
  </si>
  <si>
    <t>IČ:</t>
  </si>
  <si>
    <t>Státní zkušebna strojů</t>
  </si>
  <si>
    <t>DIČ:</t>
  </si>
  <si>
    <t>Uchazeč:</t>
  </si>
  <si>
    <t>Vyplň údaj</t>
  </si>
  <si>
    <t>Projektant:</t>
  </si>
  <si>
    <t>Bc. Jan Touš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</si>
  <si>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</si>
  <si>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</si>
  <si>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</si>
  <si>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</si>
  <si>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</si>
  <si>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</si>
  <si>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</si>
  <si>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</si>
  <si>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</si>
  <si>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</si>
  <si>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</si>
  <si>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</si>
  <si>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</si>
  <si>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</si>
  <si>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</si>
  <si>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</si>
  <si>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</si>
  <si>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</si>
  <si>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</si>
  <si>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</si>
  <si>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</si>
  <si>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</si>
  <si>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</si>
  <si>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</si>
  <si>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</si>
  <si>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</si>
  <si>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</si>
  <si>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</si>
  <si>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</si>
  <si>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</si>
  <si>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</si>
  <si>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</si>
  <si>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</si>
  <si>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</si>
  <si>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</si>
  <si>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</si>
  <si>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</si>
  <si>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</si>
  <si>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</si>
  <si>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</si>
  <si>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</si>
  <si>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</si>
  <si>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</si>
  <si>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</si>
  <si>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</si>
  <si>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</si>
  <si>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</si>
  <si>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</si>
  <si>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</si>
  <si>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Zkušební dráha</t>
  </si>
  <si>
    <t>STA</t>
  </si>
  <si>
    <t>1</t>
  </si>
  <si>
    <t>{bff30a3f-529f-40c9-af93-ad451fbdceb0}</t>
  </si>
  <si>
    <t>2</t>
  </si>
  <si>
    <t>VRN</t>
  </si>
  <si>
    <t>Vedlejší rozpočtové náklady</t>
  </si>
  <si>
    <t>{bfd5db18-892e-4581-b498-3720c24a3fc6}</t>
  </si>
  <si>
    <t>KRYCÍ LIST SOUPISU PRACÍ</t>
  </si>
  <si>
    <t>Objekt:</t>
  </si>
  <si>
    <t>SO 101 - Zkušební dráha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</si>
  <si>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</si>
  <si>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</si>
  <si>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</si>
  <si>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</si>
  <si>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</si>
  <si>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</si>
  <si>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</si>
  <si>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</si>
  <si>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</si>
  <si>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</si>
  <si>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</si>
  <si>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</si>
  <si>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</si>
  <si>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</si>
  <si>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</si>
  <si>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</si>
  <si>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</si>
  <si>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</si>
  <si>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</si>
  <si>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</si>
  <si>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</si>
  <si>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</si>
  <si>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</si>
  <si>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</si>
  <si>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</si>
  <si>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</si>
  <si>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</si>
  <si>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</si>
  <si>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</si>
  <si>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m2</t>
  </si>
  <si>
    <t>4</t>
  </si>
  <si>
    <t>1198346682</t>
  </si>
  <si>
    <t>VV</t>
  </si>
  <si>
    <t>tl. 150 mm</t>
  </si>
  <si>
    <t>3366,77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</si>
  <si>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</si>
  <si>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</si>
  <si>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</si>
  <si>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</si>
  <si>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1990531110</t>
  </si>
  <si>
    <t>vytrhání betonové přídlažby 500x250mm</t>
  </si>
  <si>
    <t>368,72</t>
  </si>
  <si>
    <t>3</t>
  </si>
  <si>
    <t>938908411</t>
  </si>
  <si>
    <t>Čištění vozovek splachováním vodou povrchu podkladu nebo krytu živičného, betonového nebo dlážděného</t>
  </si>
  <si>
    <t>-350801517</t>
  </si>
  <si>
    <t>očištění povrchu po frézování</t>
  </si>
  <si>
    <t>997221551</t>
  </si>
  <si>
    <t>Vodorovná doprava suti bez naložení, ale se složením a s hrubým urovnáním ze sypkých materiálů, na vzdálenost do 1 km</t>
  </si>
  <si>
    <t>t</t>
  </si>
  <si>
    <t>-1928685111</t>
  </si>
  <si>
    <t>5</t>
  </si>
  <si>
    <t>997221559</t>
  </si>
  <si>
    <t>Vodorovná doprava suti bez naložení, ale se složením a s hrubým urovnáním Příplatek k ceně za každý další i započatý 1 km přes 1 km</t>
  </si>
  <si>
    <t>132034315</t>
  </si>
  <si>
    <t>1658,27*19</t>
  </si>
  <si>
    <t>6</t>
  </si>
  <si>
    <t>997221611</t>
  </si>
  <si>
    <t>Nakládání na dopravní prostředky pro vodorovnou dopravu suti</t>
  </si>
  <si>
    <t>-610118161</t>
  </si>
  <si>
    <t>75,588</t>
  </si>
  <si>
    <t>7</t>
  </si>
  <si>
    <t>997221861</t>
  </si>
  <si>
    <t>Poplatek za uložení stavebního odpadu na recyklační skládce (skládkovné) z prostého betonu zatříděného do Katalogu odpadů pod kódem 17 01 01</t>
  </si>
  <si>
    <t>692842657</t>
  </si>
  <si>
    <t>beton</t>
  </si>
  <si>
    <t>8</t>
  </si>
  <si>
    <t>997221875</t>
  </si>
  <si>
    <t>Poplatek za uložení stavebního odpadu na recyklační skládce (skládkovné) asfaltového bez obsahu dehtu zatříděného do Katalogu odpadů pod kódem 17 03 02</t>
  </si>
  <si>
    <t>-840704082</t>
  </si>
  <si>
    <t>asfalt</t>
  </si>
  <si>
    <t>1554,182</t>
  </si>
  <si>
    <t>Komunikace pozemní</t>
  </si>
  <si>
    <t>9</t>
  </si>
  <si>
    <t>565135111</t>
  </si>
  <si>
    <t>Asfaltový beton vrstva podkladní ACP 16 (obalované kamenivo střednězrnné - OKS) s rozprostřením a zhutněním v pruhu šířky přes 1,5 do 3 m, po zhutnění tl. 50 mm</t>
  </si>
  <si>
    <t>-1445837523</t>
  </si>
  <si>
    <t>10</t>
  </si>
  <si>
    <t>573191111</t>
  </si>
  <si>
    <t>Postřik infiltrační kationaktivní emulzí v množství 1,00 kg/m2</t>
  </si>
  <si>
    <t>-1567420160</t>
  </si>
  <si>
    <t>0,70 kg/m2</t>
  </si>
  <si>
    <t>11</t>
  </si>
  <si>
    <t>573231106</t>
  </si>
  <si>
    <t>Postřik spojovací PS bez posypu kamenivem ze silniční emulze, v množství 0,30 kg/m2</t>
  </si>
  <si>
    <t>222847020</t>
  </si>
  <si>
    <t>12</t>
  </si>
  <si>
    <t>573231108</t>
  </si>
  <si>
    <t>Postřik spojovací PS bez posypu kamenivem ze silniční emulze, v množství 0,50 kg/m2</t>
  </si>
  <si>
    <t>1493039783</t>
  </si>
  <si>
    <t>13</t>
  </si>
  <si>
    <t>577134111</t>
  </si>
  <si>
    <t>Asfaltový beton vrstva obrusná ACO 11 (ABS) s rozprostřením a se zhutněním z nemodifikovaného asfaltu v pruhu šířky do 3 m tř. I, po zhutnění tl. 40 mm</t>
  </si>
  <si>
    <t>666263221</t>
  </si>
  <si>
    <t>14</t>
  </si>
  <si>
    <t>577155112</t>
  </si>
  <si>
    <t>Asfaltový beton vrstva ložní ACL 16 (ABH) s rozprostřením a zhutněním z nemodifikovaného asfaltu v pruhu šířky do 3 m, po zhutnění tl. 60 mm</t>
  </si>
  <si>
    <t>1067397542</t>
  </si>
  <si>
    <t>895941343</t>
  </si>
  <si>
    <t>Osazení vpusti uliční z betonových dílců DN 500 dno vysoké s kalištěm</t>
  </si>
  <si>
    <t>kus</t>
  </si>
  <si>
    <t>-2089667118</t>
  </si>
  <si>
    <t>bude realizováno dle skutečného stavu stávající uliční vpusti</t>
  </si>
  <si>
    <t>16</t>
  </si>
  <si>
    <t>895941351</t>
  </si>
  <si>
    <t>Osazení vpusti uliční z betonových dílců DN 500 skruž horní pro čtvercovou vtokovou mříž</t>
  </si>
  <si>
    <t>-951420200</t>
  </si>
  <si>
    <t>17</t>
  </si>
  <si>
    <t>895941362</t>
  </si>
  <si>
    <t>Osazení vpusti uliční z betonových dílců DN 500 skruž středová 590 mm</t>
  </si>
  <si>
    <t>-1311330122</t>
  </si>
  <si>
    <t>18</t>
  </si>
  <si>
    <t>895941366</t>
  </si>
  <si>
    <t>Osazení vpusti uliční z betonových dílců DN 500 skruž průběžná s výtokem</t>
  </si>
  <si>
    <t>-1600764663</t>
  </si>
  <si>
    <t>19</t>
  </si>
  <si>
    <t>899133211</t>
  </si>
  <si>
    <t>Výměna vtokové mříže uliční vpusti na betonové skruži s použitím betonových vyrovnávacích prvků</t>
  </si>
  <si>
    <t>-2105818768</t>
  </si>
  <si>
    <t>20</t>
  </si>
  <si>
    <t>899204112</t>
  </si>
  <si>
    <t>Osazení mříží litinových včetně rámů a košů na bahno pro třídu zatížení D400, E600</t>
  </si>
  <si>
    <t>-362352997</t>
  </si>
  <si>
    <t>M</t>
  </si>
  <si>
    <t>59224481</t>
  </si>
  <si>
    <t>mříž vtoková s rámem pro uliční vpusť 500x500, zatížení 40 tun</t>
  </si>
  <si>
    <t>-84978431</t>
  </si>
  <si>
    <t>22</t>
  </si>
  <si>
    <t>59224462</t>
  </si>
  <si>
    <t>vpusť uliční DN 500 skruž průběžná vysoká betonová 500/590x65mm</t>
  </si>
  <si>
    <t>-1286746962</t>
  </si>
  <si>
    <t>23</t>
  </si>
  <si>
    <t>59224470</t>
  </si>
  <si>
    <t>vpusť uliční DN 500 kaliště vysoké 500/525x65mm</t>
  </si>
  <si>
    <t>-561744479</t>
  </si>
  <si>
    <t>24</t>
  </si>
  <si>
    <t>59224460</t>
  </si>
  <si>
    <t>vpusť uliční DN 500 betonová 500x190x65mm čtvercový poklop</t>
  </si>
  <si>
    <t>2144378510</t>
  </si>
  <si>
    <t>25</t>
  </si>
  <si>
    <t>59224464</t>
  </si>
  <si>
    <t>vpusť uliční DN 500 skruž průběžná 500/590x65mm betonová s odtokem 150mm PVC</t>
  </si>
  <si>
    <t>686514432</t>
  </si>
  <si>
    <t>26</t>
  </si>
  <si>
    <t>59223871</t>
  </si>
  <si>
    <t>koš vysoký pro uliční vpusti žárově Pz plech pro rám 500/500mm</t>
  </si>
  <si>
    <t>138059171</t>
  </si>
  <si>
    <t>27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</si>
  <si>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</si>
  <si>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</si>
  <si>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-737201329</t>
  </si>
  <si>
    <t>28</t>
  </si>
  <si>
    <t>59218002</t>
  </si>
  <si>
    <t>krajník betonový silniční 500x250x100mm</t>
  </si>
  <si>
    <t>-2136950843</t>
  </si>
  <si>
    <t>368,72*1,1</t>
  </si>
  <si>
    <t>29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</si>
  <si>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</si>
  <si>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</si>
  <si>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-1920101075</t>
  </si>
  <si>
    <t>11,1</t>
  </si>
  <si>
    <t>998</t>
  </si>
  <si>
    <t>Přesun hmot</t>
  </si>
  <si>
    <t>30</t>
  </si>
  <si>
    <t>998225111</t>
  </si>
  <si>
    <t>Přesun hmot pro komunikace s krytem z kameniva, monolitickým betonovým nebo živičným dopravní vzdálenost do 200 m jakékoliv délky objektu</t>
  </si>
  <si>
    <t>597602706</t>
  </si>
  <si>
    <t>444,01+1,145+1,044+1,717+349,235+523,836+44,597+22,713</t>
  </si>
  <si>
    <t>31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</si>
  <si>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</si>
  <si>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</si>
  <si>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-227664672</t>
  </si>
  <si>
    <t>1388,297*4</t>
  </si>
  <si>
    <t>VRN - Vedlejší rozpočtové náklady</t>
  </si>
  <si>
    <t>012203000</t>
  </si>
  <si>
    <t>Geodetické práce při provádění stavby</t>
  </si>
  <si>
    <t>kpl</t>
  </si>
  <si>
    <t>1024</t>
  </si>
  <si>
    <t>1997395753</t>
  </si>
  <si>
    <t>012303000</t>
  </si>
  <si>
    <t>Geodetické práce po výstavbě</t>
  </si>
  <si>
    <t>755049988</t>
  </si>
  <si>
    <t>030001000</t>
  </si>
  <si>
    <t>Zařízení staveniště</t>
  </si>
  <si>
    <t>-75349449</t>
  </si>
  <si>
    <t>034303000</t>
  </si>
  <si>
    <t>Dopravní značení na staveništi</t>
  </si>
  <si>
    <t>-1144872845</t>
  </si>
  <si>
    <t>049103000</t>
  </si>
  <si>
    <t>Náklady vzniklé v souvislosti s realizací stavby</t>
  </si>
  <si>
    <t>-2080959200</t>
  </si>
  <si>
    <t>povolení DIO</t>
  </si>
  <si>
    <t>094104000</t>
  </si>
  <si>
    <t>Náklady na opatření BOZP</t>
  </si>
  <si>
    <t>-1488699641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</si>
</sst>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94" workbookViewId="0">
      <selection activeCell="AB2" sqref="AB2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0.1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7"/>
      <c r="BS10" s="16" t="s">
        <v>6</v>
      </c>
    </row>
    <row r="11" spans="1:74" ht="18.5" customHeight="1">
      <c r="B11" s="19"/>
      <c r="E11" s="24" t="s">
        <v>26</v>
      </c>
      <c r="AK11" s="26" t="s">
        <v>27</v>
      </c>
      <c r="AN11" s="24" t="s">
        <v>1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7"/>
      <c r="BS13" s="16" t="s">
        <v>6</v>
      </c>
    </row>
    <row r="14" spans="1:74" ht="12.75">
      <c r="B14" s="19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27</v>
      </c>
      <c r="AN14" s="28" t="s">
        <v>29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7"/>
      <c r="BS16" s="16" t="s">
        <v>4</v>
      </c>
    </row>
    <row r="17" spans="2:71" ht="18.5" customHeight="1">
      <c r="B17" s="19"/>
      <c r="E17" s="24" t="s">
        <v>31</v>
      </c>
      <c r="AK17" s="26" t="s">
        <v>27</v>
      </c>
      <c r="AN17" s="24" t="s">
        <v>1</v>
      </c>
      <c r="AR17" s="19"/>
      <c r="BE17" s="187"/>
      <c r="BS17" s="16" t="s">
        <v>32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5" customHeight="1">
      <c r="B20" s="19"/>
      <c r="E20" s="24" t="s">
        <v>21</v>
      </c>
      <c r="AK20" s="26" t="s">
        <v>27</v>
      </c>
      <c r="AN20" s="24" t="s">
        <v>1</v>
      </c>
      <c r="AR20" s="19"/>
      <c r="BE20" s="187"/>
      <c r="BS20" s="16" t="s">
        <v>4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34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36</v>
      </c>
      <c r="M28" s="197"/>
      <c r="N28" s="197"/>
      <c r="O28" s="197"/>
      <c r="P28" s="197"/>
      <c r="W28" s="197" t="s">
        <v>37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38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39</v>
      </c>
      <c r="F29" s="26" t="s">
        <v>40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41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42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43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44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1" t="s">
        <v>47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 ht="10.15">
      <c r="B50" s="19"/>
      <c r="AR50" s="19"/>
    </row>
    <row r="51" spans="2:44" ht="10.15">
      <c r="B51" s="19"/>
      <c r="AR51" s="19"/>
    </row>
    <row r="52" spans="2:44" ht="10.15">
      <c r="B52" s="19"/>
      <c r="AR52" s="19"/>
    </row>
    <row r="53" spans="2:44" ht="10.15">
      <c r="B53" s="19"/>
      <c r="AR53" s="19"/>
    </row>
    <row r="54" spans="2:44" ht="10.15">
      <c r="B54" s="19"/>
      <c r="AR54" s="19"/>
    </row>
    <row r="55" spans="2:44" ht="10.15">
      <c r="B55" s="19"/>
      <c r="AR55" s="19"/>
    </row>
    <row r="56" spans="2:44" ht="10.15">
      <c r="B56" s="19"/>
      <c r="AR56" s="19"/>
    </row>
    <row r="57" spans="2:44" ht="10.15">
      <c r="B57" s="19"/>
      <c r="AR57" s="19"/>
    </row>
    <row r="58" spans="2:44" ht="10.15">
      <c r="B58" s="19"/>
      <c r="AR58" s="19"/>
    </row>
    <row r="59" spans="2:44" ht="10.15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 ht="10.15">
      <c r="B61" s="19"/>
      <c r="AR61" s="19"/>
    </row>
    <row r="62" spans="2:44" ht="10.15">
      <c r="B62" s="19"/>
      <c r="AR62" s="19"/>
    </row>
    <row r="63" spans="2:44" ht="10.15">
      <c r="B63" s="19"/>
      <c r="AR63" s="19"/>
    </row>
    <row r="64" spans="2:44" s="1" customFormat="1" ht="13.1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 ht="10.15">
      <c r="B65" s="19"/>
      <c r="AR65" s="19"/>
    </row>
    <row r="66" spans="2:44" ht="10.15">
      <c r="B66" s="19"/>
      <c r="AR66" s="19"/>
    </row>
    <row r="67" spans="2:44" ht="10.15">
      <c r="B67" s="19"/>
      <c r="AR67" s="19"/>
    </row>
    <row r="68" spans="2:44" ht="10.15">
      <c r="B68" s="19"/>
      <c r="AR68" s="19"/>
    </row>
    <row r="69" spans="2:44" ht="10.15">
      <c r="B69" s="19"/>
      <c r="AR69" s="19"/>
    </row>
    <row r="70" spans="2:44" ht="10.15">
      <c r="B70" s="19"/>
      <c r="AR70" s="19"/>
    </row>
    <row r="71" spans="2:44" ht="10.15">
      <c r="B71" s="19"/>
      <c r="AR71" s="19"/>
    </row>
    <row r="72" spans="2:44" ht="10.15">
      <c r="B72" s="19"/>
      <c r="AR72" s="19"/>
    </row>
    <row r="73" spans="2:44" ht="10.15">
      <c r="B73" s="19"/>
      <c r="AR73" s="19"/>
    </row>
    <row r="74" spans="2:44" ht="10.15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 ht="10.1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JT_30_2023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Oprava povrchu zkušební dráhy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7" t="str">
        <f>IF(AN8= "","",AN8)</f>
        <v>26.10.2023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Státní zkušebna strojů</v>
      </c>
      <c r="AI89" s="26" t="s">
        <v>30</v>
      </c>
      <c r="AM89" s="208" t="str">
        <f>IF(E17="","",E17)</f>
        <v>Bc. Jan Touš</v>
      </c>
      <c r="AN89" s="209"/>
      <c r="AO89" s="209"/>
      <c r="AP89" s="209"/>
      <c r="AR89" s="31"/>
      <c r="AS89" s="210" t="s">
        <v>55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8" t="str">
        <f>IF(E20="","",E20)</f>
        <v xml:space="preserve"> 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8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56</v>
      </c>
      <c r="D92" s="215"/>
      <c r="E92" s="215"/>
      <c r="F92" s="215"/>
      <c r="G92" s="215"/>
      <c r="H92" s="56"/>
      <c r="I92" s="216" t="s">
        <v>57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58</v>
      </c>
      <c r="AH92" s="215"/>
      <c r="AI92" s="215"/>
      <c r="AJ92" s="215"/>
      <c r="AK92" s="215"/>
      <c r="AL92" s="215"/>
      <c r="AM92" s="215"/>
      <c r="AN92" s="216" t="s">
        <v>59</v>
      </c>
      <c r="AO92" s="215"/>
      <c r="AP92" s="218"/>
      <c r="AQ92" s="57" t="s">
        <v>60</v>
      </c>
      <c r="AR92" s="31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1" s="6" customFormat="1" ht="16.5" customHeight="1">
      <c r="A95" s="73" t="s">
        <v>79</v>
      </c>
      <c r="B95" s="74"/>
      <c r="C95" s="75"/>
      <c r="D95" s="221" t="s">
        <v>80</v>
      </c>
      <c r="E95" s="221"/>
      <c r="F95" s="221"/>
      <c r="G95" s="221"/>
      <c r="H95" s="221"/>
      <c r="I95" s="76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'SO 101 - Zkušební dráha'!J30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82</v>
      </c>
      <c r="AR95" s="74"/>
      <c r="AS95" s="78">
        <v>0</v>
      </c>
      <c r="AT95" s="79">
        <f>ROUND(SUM(AV95:AW95),2)</f>
        <v>0</v>
      </c>
      <c r="AU95" s="80">
        <f>'SO 101 - Zkušební dráha'!P120</f>
        <v>0</v>
      </c>
      <c r="AV95" s="79">
        <f>'SO 101 - Zkušební dráha'!J33</f>
        <v>0</v>
      </c>
      <c r="AW95" s="79">
        <f>'SO 101 - Zkušební dráha'!J34</f>
        <v>0</v>
      </c>
      <c r="AX95" s="79">
        <f>'SO 101 - Zkušební dráha'!J35</f>
        <v>0</v>
      </c>
      <c r="AY95" s="79">
        <f>'SO 101 - Zkušební dráha'!J36</f>
        <v>0</v>
      </c>
      <c r="AZ95" s="79">
        <f>'SO 101 - Zkušební dráha'!F33</f>
        <v>0</v>
      </c>
      <c r="BA95" s="79">
        <f>'SO 101 - Zkušební dráha'!F34</f>
        <v>0</v>
      </c>
      <c r="BB95" s="79">
        <f>'SO 101 - Zkušební dráha'!F35</f>
        <v>0</v>
      </c>
      <c r="BC95" s="79">
        <f>'SO 101 - Zkušební dráha'!F36</f>
        <v>0</v>
      </c>
      <c r="BD95" s="81">
        <f>'SO 101 - Zkušební dráha'!F37</f>
        <v>0</v>
      </c>
      <c r="BT95" s="82" t="s">
        <v>83</v>
      </c>
      <c r="BV95" s="82" t="s">
        <v>77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6" customFormat="1" ht="16.5" customHeight="1">
      <c r="A96" s="73" t="s">
        <v>79</v>
      </c>
      <c r="B96" s="74"/>
      <c r="C96" s="75"/>
      <c r="D96" s="221" t="s">
        <v>86</v>
      </c>
      <c r="E96" s="221"/>
      <c r="F96" s="221"/>
      <c r="G96" s="221"/>
      <c r="H96" s="221"/>
      <c r="I96" s="76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'VRN - Vedlejší rozpočtové...'!J30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82</v>
      </c>
      <c r="AR96" s="74"/>
      <c r="AS96" s="83">
        <v>0</v>
      </c>
      <c r="AT96" s="84">
        <f>ROUND(SUM(AV96:AW96),2)</f>
        <v>0</v>
      </c>
      <c r="AU96" s="85">
        <f>'VRN - Vedlejší rozpočtové...'!P116</f>
        <v>0</v>
      </c>
      <c r="AV96" s="84">
        <f>'VRN - Vedlejší rozpočtové...'!J33</f>
        <v>0</v>
      </c>
      <c r="AW96" s="84">
        <f>'VRN - Vedlejší rozpočtové...'!J34</f>
        <v>0</v>
      </c>
      <c r="AX96" s="84">
        <f>'VRN - Vedlejší rozpočtové...'!J35</f>
        <v>0</v>
      </c>
      <c r="AY96" s="84">
        <f>'VRN - Vedlejší rozpočtové...'!J36</f>
        <v>0</v>
      </c>
      <c r="AZ96" s="84">
        <f>'VRN - Vedlejší rozpočtové...'!F33</f>
        <v>0</v>
      </c>
      <c r="BA96" s="84">
        <f>'VRN - Vedlejší rozpočtové...'!F34</f>
        <v>0</v>
      </c>
      <c r="BB96" s="84">
        <f>'VRN - Vedlejší rozpočtové...'!F35</f>
        <v>0</v>
      </c>
      <c r="BC96" s="84">
        <f>'VRN - Vedlejší rozpočtové...'!F36</f>
        <v>0</v>
      </c>
      <c r="BD96" s="86">
        <f>'VRN - Vedlejší rozpočtové...'!F37</f>
        <v>0</v>
      </c>
      <c r="BT96" s="82" t="s">
        <v>83</v>
      </c>
      <c r="BV96" s="82" t="s">
        <v>77</v>
      </c>
      <c r="BW96" s="82" t="s">
        <v>88</v>
      </c>
      <c r="BX96" s="82" t="s">
        <v>5</v>
      </c>
      <c r="CL96" s="82" t="s">
        <v>1</v>
      </c>
      <c r="CM96" s="82" t="s">
        <v>85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gvbvLwtR4gmWycz3vAHaUuNCt4UMX5mFQbw9uqn0gkVWiEU42FG+IMCoeK5QLB/caZIe/MRy4Wfrz8oBFE7Z2w==" saltValue="SPM/3Lk5n4I9V+GjXSE6J/s+3OmJ+vgnz+5p/wqcNI/IzFvNwWI6jvugng0LbTXtqUJed0v+hasQ8Rea0Y90s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101 - Zkušební dráha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3"/>
  <sheetViews>
    <sheetView showGridLines="0" workbookViewId="0"/>
  </sheetViews>
  <sheetFormatPr defaultRowHeight="14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Oprava povrchu zkušební dráhy</v>
      </c>
      <c r="F7" s="225"/>
      <c r="G7" s="225"/>
      <c r="H7" s="225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05" t="s">
        <v>91</v>
      </c>
      <c r="F9" s="226"/>
      <c r="G9" s="226"/>
      <c r="H9" s="226"/>
      <c r="L9" s="31"/>
    </row>
    <row r="10" spans="2:46" s="1" customFormat="1" ht="10.1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26.10.2023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5" customHeight="1">
      <c r="B30" s="31"/>
      <c r="D30" s="89" t="s">
        <v>35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4" t="s">
        <v>39</v>
      </c>
      <c r="E33" s="26" t="s">
        <v>40</v>
      </c>
      <c r="F33" s="90">
        <f>ROUND((SUM(BE120:BE232)),  2)</f>
        <v>0</v>
      </c>
      <c r="I33" s="91">
        <v>0.21</v>
      </c>
      <c r="J33" s="90">
        <f>ROUND(((SUM(BE120:BE232))*I33),  2)</f>
        <v>0</v>
      </c>
      <c r="L33" s="31"/>
    </row>
    <row r="34" spans="2:12" s="1" customFormat="1" ht="14.45" customHeight="1">
      <c r="B34" s="31"/>
      <c r="E34" s="26" t="s">
        <v>41</v>
      </c>
      <c r="F34" s="90">
        <f>ROUND((SUM(BF120:BF232)),  2)</f>
        <v>0</v>
      </c>
      <c r="I34" s="91">
        <v>0.15</v>
      </c>
      <c r="J34" s="90">
        <f>ROUND(((SUM(BF120:BF232))*I34),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0">
        <f>ROUND((SUM(BG120:BG232)),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0">
        <f>ROUND((SUM(BH120:BH232)),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90">
        <f>ROUND((SUM(BI120:BI232)),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45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.15">
      <c r="B51" s="19"/>
      <c r="L51" s="19"/>
    </row>
    <row r="52" spans="2:12" ht="10.15">
      <c r="B52" s="19"/>
      <c r="L52" s="19"/>
    </row>
    <row r="53" spans="2:12" ht="10.15">
      <c r="B53" s="19"/>
      <c r="L53" s="19"/>
    </row>
    <row r="54" spans="2:12" ht="10.15">
      <c r="B54" s="19"/>
      <c r="L54" s="19"/>
    </row>
    <row r="55" spans="2:12" ht="10.15">
      <c r="B55" s="19"/>
      <c r="L55" s="19"/>
    </row>
    <row r="56" spans="2:12" ht="10.15">
      <c r="B56" s="19"/>
      <c r="L56" s="19"/>
    </row>
    <row r="57" spans="2:12" ht="10.15">
      <c r="B57" s="19"/>
      <c r="L57" s="19"/>
    </row>
    <row r="58" spans="2:12" ht="10.15">
      <c r="B58" s="19"/>
      <c r="L58" s="19"/>
    </row>
    <row r="59" spans="2:12" ht="10.15">
      <c r="B59" s="19"/>
      <c r="L59" s="19"/>
    </row>
    <row r="60" spans="2:12" ht="10.15">
      <c r="B60" s="19"/>
      <c r="L60" s="19"/>
    </row>
    <row r="61" spans="2:12" s="1" customFormat="1" ht="12.7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.15">
      <c r="B62" s="19"/>
      <c r="L62" s="19"/>
    </row>
    <row r="63" spans="2:12" ht="10.15">
      <c r="B63" s="19"/>
      <c r="L63" s="19"/>
    </row>
    <row r="64" spans="2:12" ht="10.15">
      <c r="B64" s="19"/>
      <c r="L64" s="19"/>
    </row>
    <row r="65" spans="2:12" s="1" customFormat="1" ht="13.1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.15">
      <c r="B66" s="19"/>
      <c r="L66" s="19"/>
    </row>
    <row r="67" spans="2:12" ht="10.15">
      <c r="B67" s="19"/>
      <c r="L67" s="19"/>
    </row>
    <row r="68" spans="2:12" ht="10.15">
      <c r="B68" s="19"/>
      <c r="L68" s="19"/>
    </row>
    <row r="69" spans="2:12" ht="10.15">
      <c r="B69" s="19"/>
      <c r="L69" s="19"/>
    </row>
    <row r="70" spans="2:12" ht="10.15">
      <c r="B70" s="19"/>
      <c r="L70" s="19"/>
    </row>
    <row r="71" spans="2:12" ht="10.15">
      <c r="B71" s="19"/>
      <c r="L71" s="19"/>
    </row>
    <row r="72" spans="2:12" ht="10.15">
      <c r="B72" s="19"/>
      <c r="L72" s="19"/>
    </row>
    <row r="73" spans="2:12" ht="10.15">
      <c r="B73" s="19"/>
      <c r="L73" s="19"/>
    </row>
    <row r="74" spans="2:12" ht="10.15">
      <c r="B74" s="19"/>
      <c r="L74" s="19"/>
    </row>
    <row r="75" spans="2:12" ht="10.15">
      <c r="B75" s="19"/>
      <c r="L75" s="19"/>
    </row>
    <row r="76" spans="2:12" s="1" customFormat="1" ht="12.7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Oprava povrchu zkušební dráhy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5" t="str">
        <f>E9</f>
        <v>SO 101 - Zkušební dráha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26.10.2023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Státní zkušebna strojů</v>
      </c>
      <c r="I91" s="26" t="s">
        <v>30</v>
      </c>
      <c r="J91" s="29" t="str">
        <f>E21</f>
        <v>Bc. Jan Touš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2" t="s">
        <v>95</v>
      </c>
      <c r="J96" s="65">
        <f>J120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J149</f>
        <v>0</v>
      </c>
      <c r="L99" s="107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J226</f>
        <v>0</v>
      </c>
      <c r="L100" s="107"/>
    </row>
    <row r="101" spans="2:12" s="1" customFormat="1" ht="21.8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101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4" t="str">
        <f>E7</f>
        <v>Oprava povrchu zkušební dráhy</v>
      </c>
      <c r="F110" s="225"/>
      <c r="G110" s="225"/>
      <c r="H110" s="225"/>
      <c r="L110" s="31"/>
    </row>
    <row r="111" spans="2:12" s="1" customFormat="1" ht="12" customHeight="1">
      <c r="B111" s="31"/>
      <c r="C111" s="26" t="s">
        <v>90</v>
      </c>
      <c r="L111" s="31"/>
    </row>
    <row r="112" spans="2:12" s="1" customFormat="1" ht="16.5" customHeight="1">
      <c r="B112" s="31"/>
      <c r="E112" s="205" t="str">
        <f>E9</f>
        <v>SO 101 - Zkušební dráha</v>
      </c>
      <c r="F112" s="226"/>
      <c r="G112" s="226"/>
      <c r="H112" s="226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26.10.2023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>Státní zkušebna strojů</v>
      </c>
      <c r="I116" s="26" t="s">
        <v>30</v>
      </c>
      <c r="J116" s="29" t="str">
        <f>E21</f>
        <v>Bc. Jan Touš</v>
      </c>
      <c r="L116" s="31"/>
    </row>
    <row r="117" spans="2:65" s="1" customFormat="1" ht="15.2" customHeight="1">
      <c r="B117" s="31"/>
      <c r="C117" s="26" t="s">
        <v>28</v>
      </c>
      <c r="F117" s="24" t="str">
        <f>IF(E18="","",E18)</f>
        <v>Vyplň údaj</v>
      </c>
      <c r="I117" s="26" t="s">
        <v>33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102</v>
      </c>
      <c r="D119" s="113" t="s">
        <v>60</v>
      </c>
      <c r="E119" s="113" t="s">
        <v>56</v>
      </c>
      <c r="F119" s="113" t="s">
        <v>57</v>
      </c>
      <c r="G119" s="113" t="s">
        <v>103</v>
      </c>
      <c r="H119" s="113" t="s">
        <v>104</v>
      </c>
      <c r="I119" s="113" t="s">
        <v>105</v>
      </c>
      <c r="J119" s="114" t="s">
        <v>94</v>
      </c>
      <c r="K119" s="115" t="s">
        <v>106</v>
      </c>
      <c r="L119" s="111"/>
      <c r="M119" s="58" t="s">
        <v>1</v>
      </c>
      <c r="N119" s="59" t="s">
        <v>39</v>
      </c>
      <c r="O119" s="59" t="s">
        <v>107</v>
      </c>
      <c r="P119" s="59" t="s">
        <v>108</v>
      </c>
      <c r="Q119" s="59" t="s">
        <v>109</v>
      </c>
      <c r="R119" s="59" t="s">
        <v>110</v>
      </c>
      <c r="S119" s="59" t="s">
        <v>111</v>
      </c>
      <c r="T119" s="60" t="s">
        <v>112</v>
      </c>
    </row>
    <row r="120" spans="2:65" s="1" customFormat="1" ht="22.8" customHeight="1">
      <c r="B120" s="31"/>
      <c r="C120" s="63" t="s">
        <v>113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69.774771800000011</v>
      </c>
      <c r="S120" s="52"/>
      <c r="T120" s="118">
        <f>T121</f>
        <v>1658.2695000000001</v>
      </c>
      <c r="AT120" s="16" t="s">
        <v>74</v>
      </c>
      <c r="AU120" s="16" t="s">
        <v>96</v>
      </c>
      <c r="BK120" s="119">
        <f>BK121</f>
        <v>0</v>
      </c>
    </row>
    <row r="121" spans="2:65" s="11" customFormat="1" ht="25.9" customHeight="1">
      <c r="B121" s="120"/>
      <c r="D121" s="121" t="s">
        <v>74</v>
      </c>
      <c r="E121" s="122" t="s">
        <v>114</v>
      </c>
      <c r="F121" s="122" t="s">
        <v>115</v>
      </c>
      <c r="I121" s="123"/>
      <c r="J121" s="124">
        <f>BK121</f>
        <v>0</v>
      </c>
      <c r="L121" s="120"/>
      <c r="M121" s="125"/>
      <c r="P121" s="126">
        <f>P122+P149+P226</f>
        <v>0</v>
      </c>
      <c r="R121" s="126">
        <f>R122+R149+R226</f>
        <v>69.774771800000011</v>
      </c>
      <c r="T121" s="127">
        <f>T122+T149+T226</f>
        <v>1658.2695000000001</v>
      </c>
      <c r="AR121" s="121" t="s">
        <v>83</v>
      </c>
      <c r="AT121" s="128" t="s">
        <v>74</v>
      </c>
      <c r="AU121" s="128" t="s">
        <v>75</v>
      </c>
      <c r="AY121" s="121" t="s">
        <v>116</v>
      </c>
      <c r="BK121" s="129">
        <f>BK122+BK149+BK226</f>
        <v>0</v>
      </c>
    </row>
    <row r="122" spans="2:65" s="11" customFormat="1" ht="22.8" customHeight="1">
      <c r="B122" s="120"/>
      <c r="D122" s="121" t="s">
        <v>74</v>
      </c>
      <c r="E122" s="130" t="s">
        <v>83</v>
      </c>
      <c r="F122" s="130" t="s">
        <v>117</v>
      </c>
      <c r="I122" s="123"/>
      <c r="J122" s="131">
        <f>BK122</f>
        <v>0</v>
      </c>
      <c r="L122" s="120"/>
      <c r="M122" s="125"/>
      <c r="P122" s="126">
        <f>SUM(P123:P148)</f>
        <v>0</v>
      </c>
      <c r="R122" s="126">
        <f>SUM(R123:R148)</f>
        <v>0.80802479999999999</v>
      </c>
      <c r="T122" s="127">
        <f>SUM(T123:T148)</f>
        <v>1657.9695000000002</v>
      </c>
      <c r="AR122" s="121" t="s">
        <v>83</v>
      </c>
      <c r="AT122" s="128" t="s">
        <v>74</v>
      </c>
      <c r="AU122" s="128" t="s">
        <v>83</v>
      </c>
      <c r="AY122" s="121" t="s">
        <v>116</v>
      </c>
      <c r="BK122" s="129">
        <f>SUM(BK123:BK148)</f>
        <v>0</v>
      </c>
    </row>
    <row r="123" spans="2:65" s="1" customFormat="1" ht="55.5" customHeight="1">
      <c r="B123" s="31"/>
      <c r="C123" s="132" t="s">
        <v>83</v>
      </c>
      <c r="D123" s="132" t="s">
        <v>118</v>
      </c>
      <c r="E123" s="133" t="s">
        <v>119</v>
      </c>
      <c r="F123" s="134" t="s">
        <v>120</v>
      </c>
      <c r="G123" s="135" t="s">
        <v>121</v>
      </c>
      <c r="H123" s="136">
        <v>3366.77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40</v>
      </c>
      <c r="P123" s="142">
        <f>O123*H123</f>
        <v>0</v>
      </c>
      <c r="Q123" s="142">
        <v>2.4000000000000001E-4</v>
      </c>
      <c r="R123" s="142">
        <f>Q123*H123</f>
        <v>0.80802479999999999</v>
      </c>
      <c r="S123" s="142">
        <v>0.46</v>
      </c>
      <c r="T123" s="143">
        <f>S123*H123</f>
        <v>1548.7142000000001</v>
      </c>
      <c r="AR123" s="144" t="s">
        <v>122</v>
      </c>
      <c r="AT123" s="144" t="s">
        <v>118</v>
      </c>
      <c r="AU123" s="144" t="s">
        <v>85</v>
      </c>
      <c r="AY123" s="16" t="s">
        <v>116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83</v>
      </c>
      <c r="BK123" s="145">
        <f>ROUND(I123*H123,2)</f>
        <v>0</v>
      </c>
      <c r="BL123" s="16" t="s">
        <v>122</v>
      </c>
      <c r="BM123" s="144" t="s">
        <v>123</v>
      </c>
    </row>
    <row r="124" spans="2:65" s="12" customFormat="1" ht="10.15">
      <c r="B124" s="146"/>
      <c r="D124" s="147" t="s">
        <v>124</v>
      </c>
      <c r="E124" s="148" t="s">
        <v>1</v>
      </c>
      <c r="F124" s="149" t="s">
        <v>125</v>
      </c>
      <c r="H124" s="148" t="s">
        <v>1</v>
      </c>
      <c r="I124" s="150"/>
      <c r="L124" s="146"/>
      <c r="M124" s="151"/>
      <c r="T124" s="152"/>
      <c r="AT124" s="148" t="s">
        <v>124</v>
      </c>
      <c r="AU124" s="148" t="s">
        <v>85</v>
      </c>
      <c r="AV124" s="12" t="s">
        <v>83</v>
      </c>
      <c r="AW124" s="12" t="s">
        <v>32</v>
      </c>
      <c r="AX124" s="12" t="s">
        <v>75</v>
      </c>
      <c r="AY124" s="148" t="s">
        <v>116</v>
      </c>
    </row>
    <row r="125" spans="2:65" s="13" customFormat="1" ht="10.15">
      <c r="B125" s="153"/>
      <c r="D125" s="147" t="s">
        <v>124</v>
      </c>
      <c r="E125" s="154" t="s">
        <v>1</v>
      </c>
      <c r="F125" s="155" t="s">
        <v>126</v>
      </c>
      <c r="H125" s="156">
        <v>3366.77</v>
      </c>
      <c r="I125" s="157"/>
      <c r="L125" s="153"/>
      <c r="M125" s="158"/>
      <c r="T125" s="159"/>
      <c r="AT125" s="154" t="s">
        <v>124</v>
      </c>
      <c r="AU125" s="154" t="s">
        <v>85</v>
      </c>
      <c r="AV125" s="13" t="s">
        <v>85</v>
      </c>
      <c r="AW125" s="13" t="s">
        <v>32</v>
      </c>
      <c r="AX125" s="13" t="s">
        <v>75</v>
      </c>
      <c r="AY125" s="154" t="s">
        <v>116</v>
      </c>
    </row>
    <row r="126" spans="2:65" s="14" customFormat="1" ht="10.15">
      <c r="B126" s="160"/>
      <c r="D126" s="147" t="s">
        <v>124</v>
      </c>
      <c r="E126" s="161" t="s">
        <v>1</v>
      </c>
      <c r="F126" s="162" t="s">
        <v>127</v>
      </c>
      <c r="H126" s="163">
        <v>3366.77</v>
      </c>
      <c r="I126" s="164"/>
      <c r="L126" s="160"/>
      <c r="M126" s="165"/>
      <c r="T126" s="166"/>
      <c r="AT126" s="161" t="s">
        <v>124</v>
      </c>
      <c r="AU126" s="161" t="s">
        <v>85</v>
      </c>
      <c r="AV126" s="14" t="s">
        <v>122</v>
      </c>
      <c r="AW126" s="14" t="s">
        <v>32</v>
      </c>
      <c r="AX126" s="14" t="s">
        <v>83</v>
      </c>
      <c r="AY126" s="161" t="s">
        <v>116</v>
      </c>
    </row>
    <row r="127" spans="2:65" s="1" customFormat="1" ht="49.05" customHeight="1">
      <c r="B127" s="31"/>
      <c r="C127" s="132" t="s">
        <v>85</v>
      </c>
      <c r="D127" s="132" t="s">
        <v>118</v>
      </c>
      <c r="E127" s="133" t="s">
        <v>128</v>
      </c>
      <c r="F127" s="134" t="s">
        <v>129</v>
      </c>
      <c r="G127" s="135" t="s">
        <v>130</v>
      </c>
      <c r="H127" s="136">
        <v>368.72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40</v>
      </c>
      <c r="P127" s="142">
        <f>O127*H127</f>
        <v>0</v>
      </c>
      <c r="Q127" s="142">
        <v>0</v>
      </c>
      <c r="R127" s="142">
        <f>Q127*H127</f>
        <v>0</v>
      </c>
      <c r="S127" s="142">
        <v>0.20499999999999999</v>
      </c>
      <c r="T127" s="143">
        <f>S127*H127</f>
        <v>75.587599999999995</v>
      </c>
      <c r="AR127" s="144" t="s">
        <v>122</v>
      </c>
      <c r="AT127" s="144" t="s">
        <v>118</v>
      </c>
      <c r="AU127" s="144" t="s">
        <v>85</v>
      </c>
      <c r="AY127" s="16" t="s">
        <v>116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83</v>
      </c>
      <c r="BK127" s="145">
        <f>ROUND(I127*H127,2)</f>
        <v>0</v>
      </c>
      <c r="BL127" s="16" t="s">
        <v>122</v>
      </c>
      <c r="BM127" s="144" t="s">
        <v>131</v>
      </c>
    </row>
    <row r="128" spans="2:65" s="12" customFormat="1" ht="10.15">
      <c r="B128" s="146"/>
      <c r="D128" s="147" t="s">
        <v>124</v>
      </c>
      <c r="E128" s="148" t="s">
        <v>1</v>
      </c>
      <c r="F128" s="149" t="s">
        <v>132</v>
      </c>
      <c r="H128" s="148" t="s">
        <v>1</v>
      </c>
      <c r="I128" s="150"/>
      <c r="L128" s="146"/>
      <c r="M128" s="151"/>
      <c r="T128" s="152"/>
      <c r="AT128" s="148" t="s">
        <v>124</v>
      </c>
      <c r="AU128" s="148" t="s">
        <v>85</v>
      </c>
      <c r="AV128" s="12" t="s">
        <v>83</v>
      </c>
      <c r="AW128" s="12" t="s">
        <v>32</v>
      </c>
      <c r="AX128" s="12" t="s">
        <v>75</v>
      </c>
      <c r="AY128" s="148" t="s">
        <v>116</v>
      </c>
    </row>
    <row r="129" spans="2:65" s="13" customFormat="1" ht="10.15">
      <c r="B129" s="153"/>
      <c r="D129" s="147" t="s">
        <v>124</v>
      </c>
      <c r="E129" s="154" t="s">
        <v>1</v>
      </c>
      <c r="F129" s="155" t="s">
        <v>133</v>
      </c>
      <c r="H129" s="156">
        <v>368.72</v>
      </c>
      <c r="I129" s="157"/>
      <c r="L129" s="153"/>
      <c r="M129" s="158"/>
      <c r="T129" s="159"/>
      <c r="AT129" s="154" t="s">
        <v>124</v>
      </c>
      <c r="AU129" s="154" t="s">
        <v>85</v>
      </c>
      <c r="AV129" s="13" t="s">
        <v>85</v>
      </c>
      <c r="AW129" s="13" t="s">
        <v>32</v>
      </c>
      <c r="AX129" s="13" t="s">
        <v>75</v>
      </c>
      <c r="AY129" s="154" t="s">
        <v>116</v>
      </c>
    </row>
    <row r="130" spans="2:65" s="14" customFormat="1" ht="10.15">
      <c r="B130" s="160"/>
      <c r="D130" s="147" t="s">
        <v>124</v>
      </c>
      <c r="E130" s="161" t="s">
        <v>1</v>
      </c>
      <c r="F130" s="162" t="s">
        <v>127</v>
      </c>
      <c r="H130" s="163">
        <v>368.72</v>
      </c>
      <c r="I130" s="164"/>
      <c r="L130" s="160"/>
      <c r="M130" s="165"/>
      <c r="T130" s="166"/>
      <c r="AT130" s="161" t="s">
        <v>124</v>
      </c>
      <c r="AU130" s="161" t="s">
        <v>85</v>
      </c>
      <c r="AV130" s="14" t="s">
        <v>122</v>
      </c>
      <c r="AW130" s="14" t="s">
        <v>32</v>
      </c>
      <c r="AX130" s="14" t="s">
        <v>83</v>
      </c>
      <c r="AY130" s="161" t="s">
        <v>116</v>
      </c>
    </row>
    <row r="131" spans="2:65" s="1" customFormat="1" ht="33" customHeight="1">
      <c r="B131" s="31"/>
      <c r="C131" s="132" t="s">
        <v>134</v>
      </c>
      <c r="D131" s="132" t="s">
        <v>118</v>
      </c>
      <c r="E131" s="133" t="s">
        <v>135</v>
      </c>
      <c r="F131" s="134" t="s">
        <v>136</v>
      </c>
      <c r="G131" s="135" t="s">
        <v>121</v>
      </c>
      <c r="H131" s="136">
        <v>3366.77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40</v>
      </c>
      <c r="P131" s="142">
        <f>O131*H131</f>
        <v>0</v>
      </c>
      <c r="Q131" s="142">
        <v>0</v>
      </c>
      <c r="R131" s="142">
        <f>Q131*H131</f>
        <v>0</v>
      </c>
      <c r="S131" s="142">
        <v>0.01</v>
      </c>
      <c r="T131" s="143">
        <f>S131*H131</f>
        <v>33.667700000000004</v>
      </c>
      <c r="AR131" s="144" t="s">
        <v>122</v>
      </c>
      <c r="AT131" s="144" t="s">
        <v>118</v>
      </c>
      <c r="AU131" s="144" t="s">
        <v>85</v>
      </c>
      <c r="AY131" s="16" t="s">
        <v>116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83</v>
      </c>
      <c r="BK131" s="145">
        <f>ROUND(I131*H131,2)</f>
        <v>0</v>
      </c>
      <c r="BL131" s="16" t="s">
        <v>122</v>
      </c>
      <c r="BM131" s="144" t="s">
        <v>137</v>
      </c>
    </row>
    <row r="132" spans="2:65" s="12" customFormat="1" ht="10.15">
      <c r="B132" s="146"/>
      <c r="D132" s="147" t="s">
        <v>124</v>
      </c>
      <c r="E132" s="148" t="s">
        <v>1</v>
      </c>
      <c r="F132" s="149" t="s">
        <v>138</v>
      </c>
      <c r="H132" s="148" t="s">
        <v>1</v>
      </c>
      <c r="I132" s="150"/>
      <c r="L132" s="146"/>
      <c r="M132" s="151"/>
      <c r="T132" s="152"/>
      <c r="AT132" s="148" t="s">
        <v>124</v>
      </c>
      <c r="AU132" s="148" t="s">
        <v>85</v>
      </c>
      <c r="AV132" s="12" t="s">
        <v>83</v>
      </c>
      <c r="AW132" s="12" t="s">
        <v>32</v>
      </c>
      <c r="AX132" s="12" t="s">
        <v>75</v>
      </c>
      <c r="AY132" s="148" t="s">
        <v>116</v>
      </c>
    </row>
    <row r="133" spans="2:65" s="13" customFormat="1" ht="10.15">
      <c r="B133" s="153"/>
      <c r="D133" s="147" t="s">
        <v>124</v>
      </c>
      <c r="E133" s="154" t="s">
        <v>1</v>
      </c>
      <c r="F133" s="155" t="s">
        <v>126</v>
      </c>
      <c r="H133" s="156">
        <v>3366.77</v>
      </c>
      <c r="I133" s="157"/>
      <c r="L133" s="153"/>
      <c r="M133" s="158"/>
      <c r="T133" s="159"/>
      <c r="AT133" s="154" t="s">
        <v>124</v>
      </c>
      <c r="AU133" s="154" t="s">
        <v>85</v>
      </c>
      <c r="AV133" s="13" t="s">
        <v>85</v>
      </c>
      <c r="AW133" s="13" t="s">
        <v>32</v>
      </c>
      <c r="AX133" s="13" t="s">
        <v>75</v>
      </c>
      <c r="AY133" s="154" t="s">
        <v>116</v>
      </c>
    </row>
    <row r="134" spans="2:65" s="14" customFormat="1" ht="10.15">
      <c r="B134" s="160"/>
      <c r="D134" s="147" t="s">
        <v>124</v>
      </c>
      <c r="E134" s="161" t="s">
        <v>1</v>
      </c>
      <c r="F134" s="162" t="s">
        <v>127</v>
      </c>
      <c r="H134" s="163">
        <v>3366.77</v>
      </c>
      <c r="I134" s="164"/>
      <c r="L134" s="160"/>
      <c r="M134" s="165"/>
      <c r="T134" s="166"/>
      <c r="AT134" s="161" t="s">
        <v>124</v>
      </c>
      <c r="AU134" s="161" t="s">
        <v>85</v>
      </c>
      <c r="AV134" s="14" t="s">
        <v>122</v>
      </c>
      <c r="AW134" s="14" t="s">
        <v>32</v>
      </c>
      <c r="AX134" s="14" t="s">
        <v>83</v>
      </c>
      <c r="AY134" s="161" t="s">
        <v>116</v>
      </c>
    </row>
    <row r="135" spans="2:65" s="1" customFormat="1" ht="37.799999999999997" customHeight="1">
      <c r="B135" s="31"/>
      <c r="C135" s="132" t="s">
        <v>122</v>
      </c>
      <c r="D135" s="132" t="s">
        <v>118</v>
      </c>
      <c r="E135" s="133" t="s">
        <v>139</v>
      </c>
      <c r="F135" s="134" t="s">
        <v>140</v>
      </c>
      <c r="G135" s="135" t="s">
        <v>141</v>
      </c>
      <c r="H135" s="136">
        <v>1658.27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40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122</v>
      </c>
      <c r="AT135" s="144" t="s">
        <v>118</v>
      </c>
      <c r="AU135" s="144" t="s">
        <v>85</v>
      </c>
      <c r="AY135" s="16" t="s">
        <v>116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83</v>
      </c>
      <c r="BK135" s="145">
        <f>ROUND(I135*H135,2)</f>
        <v>0</v>
      </c>
      <c r="BL135" s="16" t="s">
        <v>122</v>
      </c>
      <c r="BM135" s="144" t="s">
        <v>142</v>
      </c>
    </row>
    <row r="136" spans="2:65" s="1" customFormat="1" ht="37.799999999999997" customHeight="1">
      <c r="B136" s="31"/>
      <c r="C136" s="132" t="s">
        <v>143</v>
      </c>
      <c r="D136" s="132" t="s">
        <v>118</v>
      </c>
      <c r="E136" s="133" t="s">
        <v>144</v>
      </c>
      <c r="F136" s="134" t="s">
        <v>145</v>
      </c>
      <c r="G136" s="135" t="s">
        <v>141</v>
      </c>
      <c r="H136" s="136">
        <v>31507.13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122</v>
      </c>
      <c r="AT136" s="144" t="s">
        <v>118</v>
      </c>
      <c r="AU136" s="144" t="s">
        <v>85</v>
      </c>
      <c r="AY136" s="16" t="s">
        <v>116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83</v>
      </c>
      <c r="BK136" s="145">
        <f>ROUND(I136*H136,2)</f>
        <v>0</v>
      </c>
      <c r="BL136" s="16" t="s">
        <v>122</v>
      </c>
      <c r="BM136" s="144" t="s">
        <v>146</v>
      </c>
    </row>
    <row r="137" spans="2:65" s="13" customFormat="1" ht="10.15">
      <c r="B137" s="153"/>
      <c r="D137" s="147" t="s">
        <v>124</v>
      </c>
      <c r="E137" s="154" t="s">
        <v>1</v>
      </c>
      <c r="F137" s="155" t="s">
        <v>147</v>
      </c>
      <c r="H137" s="156">
        <v>31507.13</v>
      </c>
      <c r="I137" s="157"/>
      <c r="L137" s="153"/>
      <c r="M137" s="158"/>
      <c r="T137" s="159"/>
      <c r="AT137" s="154" t="s">
        <v>124</v>
      </c>
      <c r="AU137" s="154" t="s">
        <v>85</v>
      </c>
      <c r="AV137" s="13" t="s">
        <v>85</v>
      </c>
      <c r="AW137" s="13" t="s">
        <v>32</v>
      </c>
      <c r="AX137" s="13" t="s">
        <v>75</v>
      </c>
      <c r="AY137" s="154" t="s">
        <v>116</v>
      </c>
    </row>
    <row r="138" spans="2:65" s="14" customFormat="1" ht="10.15">
      <c r="B138" s="160"/>
      <c r="D138" s="147" t="s">
        <v>124</v>
      </c>
      <c r="E138" s="161" t="s">
        <v>1</v>
      </c>
      <c r="F138" s="162" t="s">
        <v>127</v>
      </c>
      <c r="H138" s="163">
        <v>31507.13</v>
      </c>
      <c r="I138" s="164"/>
      <c r="L138" s="160"/>
      <c r="M138" s="165"/>
      <c r="T138" s="166"/>
      <c r="AT138" s="161" t="s">
        <v>124</v>
      </c>
      <c r="AU138" s="161" t="s">
        <v>85</v>
      </c>
      <c r="AV138" s="14" t="s">
        <v>122</v>
      </c>
      <c r="AW138" s="14" t="s">
        <v>32</v>
      </c>
      <c r="AX138" s="14" t="s">
        <v>83</v>
      </c>
      <c r="AY138" s="161" t="s">
        <v>116</v>
      </c>
    </row>
    <row r="139" spans="2:65" s="1" customFormat="1" ht="24.2" customHeight="1">
      <c r="B139" s="31"/>
      <c r="C139" s="132" t="s">
        <v>148</v>
      </c>
      <c r="D139" s="132" t="s">
        <v>118</v>
      </c>
      <c r="E139" s="133" t="s">
        <v>149</v>
      </c>
      <c r="F139" s="134" t="s">
        <v>150</v>
      </c>
      <c r="G139" s="135" t="s">
        <v>141</v>
      </c>
      <c r="H139" s="136">
        <v>75.587999999999994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40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122</v>
      </c>
      <c r="AT139" s="144" t="s">
        <v>118</v>
      </c>
      <c r="AU139" s="144" t="s">
        <v>85</v>
      </c>
      <c r="AY139" s="16" t="s">
        <v>116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83</v>
      </c>
      <c r="BK139" s="145">
        <f>ROUND(I139*H139,2)</f>
        <v>0</v>
      </c>
      <c r="BL139" s="16" t="s">
        <v>122</v>
      </c>
      <c r="BM139" s="144" t="s">
        <v>151</v>
      </c>
    </row>
    <row r="140" spans="2:65" s="13" customFormat="1" ht="10.15">
      <c r="B140" s="153"/>
      <c r="D140" s="147" t="s">
        <v>124</v>
      </c>
      <c r="E140" s="154" t="s">
        <v>1</v>
      </c>
      <c r="F140" s="155" t="s">
        <v>152</v>
      </c>
      <c r="H140" s="156">
        <v>75.587999999999994</v>
      </c>
      <c r="I140" s="157"/>
      <c r="L140" s="153"/>
      <c r="M140" s="158"/>
      <c r="T140" s="159"/>
      <c r="AT140" s="154" t="s">
        <v>124</v>
      </c>
      <c r="AU140" s="154" t="s">
        <v>85</v>
      </c>
      <c r="AV140" s="13" t="s">
        <v>85</v>
      </c>
      <c r="AW140" s="13" t="s">
        <v>32</v>
      </c>
      <c r="AX140" s="13" t="s">
        <v>83</v>
      </c>
      <c r="AY140" s="154" t="s">
        <v>116</v>
      </c>
    </row>
    <row r="141" spans="2:65" s="1" customFormat="1" ht="44.25" customHeight="1">
      <c r="B141" s="31"/>
      <c r="C141" s="132" t="s">
        <v>153</v>
      </c>
      <c r="D141" s="132" t="s">
        <v>118</v>
      </c>
      <c r="E141" s="133" t="s">
        <v>154</v>
      </c>
      <c r="F141" s="134" t="s">
        <v>155</v>
      </c>
      <c r="G141" s="135" t="s">
        <v>141</v>
      </c>
      <c r="H141" s="136">
        <v>75.587999999999994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122</v>
      </c>
      <c r="AT141" s="144" t="s">
        <v>118</v>
      </c>
      <c r="AU141" s="144" t="s">
        <v>85</v>
      </c>
      <c r="AY141" s="16" t="s">
        <v>116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83</v>
      </c>
      <c r="BK141" s="145">
        <f>ROUND(I141*H141,2)</f>
        <v>0</v>
      </c>
      <c r="BL141" s="16" t="s">
        <v>122</v>
      </c>
      <c r="BM141" s="144" t="s">
        <v>156</v>
      </c>
    </row>
    <row r="142" spans="2:65" s="12" customFormat="1" ht="10.15">
      <c r="B142" s="146"/>
      <c r="D142" s="147" t="s">
        <v>124</v>
      </c>
      <c r="E142" s="148" t="s">
        <v>1</v>
      </c>
      <c r="F142" s="149" t="s">
        <v>157</v>
      </c>
      <c r="H142" s="148" t="s">
        <v>1</v>
      </c>
      <c r="I142" s="150"/>
      <c r="L142" s="146"/>
      <c r="M142" s="151"/>
      <c r="T142" s="152"/>
      <c r="AT142" s="148" t="s">
        <v>124</v>
      </c>
      <c r="AU142" s="148" t="s">
        <v>85</v>
      </c>
      <c r="AV142" s="12" t="s">
        <v>83</v>
      </c>
      <c r="AW142" s="12" t="s">
        <v>32</v>
      </c>
      <c r="AX142" s="12" t="s">
        <v>75</v>
      </c>
      <c r="AY142" s="148" t="s">
        <v>116</v>
      </c>
    </row>
    <row r="143" spans="2:65" s="13" customFormat="1" ht="10.15">
      <c r="B143" s="153"/>
      <c r="D143" s="147" t="s">
        <v>124</v>
      </c>
      <c r="E143" s="154" t="s">
        <v>1</v>
      </c>
      <c r="F143" s="155" t="s">
        <v>152</v>
      </c>
      <c r="H143" s="156">
        <v>75.587999999999994</v>
      </c>
      <c r="I143" s="157"/>
      <c r="L143" s="153"/>
      <c r="M143" s="158"/>
      <c r="T143" s="159"/>
      <c r="AT143" s="154" t="s">
        <v>124</v>
      </c>
      <c r="AU143" s="154" t="s">
        <v>85</v>
      </c>
      <c r="AV143" s="13" t="s">
        <v>85</v>
      </c>
      <c r="AW143" s="13" t="s">
        <v>32</v>
      </c>
      <c r="AX143" s="13" t="s">
        <v>75</v>
      </c>
      <c r="AY143" s="154" t="s">
        <v>116</v>
      </c>
    </row>
    <row r="144" spans="2:65" s="14" customFormat="1" ht="10.15">
      <c r="B144" s="160"/>
      <c r="D144" s="147" t="s">
        <v>124</v>
      </c>
      <c r="E144" s="161" t="s">
        <v>1</v>
      </c>
      <c r="F144" s="162" t="s">
        <v>127</v>
      </c>
      <c r="H144" s="163">
        <v>75.587999999999994</v>
      </c>
      <c r="I144" s="164"/>
      <c r="L144" s="160"/>
      <c r="M144" s="165"/>
      <c r="T144" s="166"/>
      <c r="AT144" s="161" t="s">
        <v>124</v>
      </c>
      <c r="AU144" s="161" t="s">
        <v>85</v>
      </c>
      <c r="AV144" s="14" t="s">
        <v>122</v>
      </c>
      <c r="AW144" s="14" t="s">
        <v>32</v>
      </c>
      <c r="AX144" s="14" t="s">
        <v>83</v>
      </c>
      <c r="AY144" s="161" t="s">
        <v>116</v>
      </c>
    </row>
    <row r="145" spans="2:65" s="1" customFormat="1" ht="44.25" customHeight="1">
      <c r="B145" s="31"/>
      <c r="C145" s="132" t="s">
        <v>158</v>
      </c>
      <c r="D145" s="132" t="s">
        <v>118</v>
      </c>
      <c r="E145" s="133" t="s">
        <v>159</v>
      </c>
      <c r="F145" s="134" t="s">
        <v>160</v>
      </c>
      <c r="G145" s="135" t="s">
        <v>141</v>
      </c>
      <c r="H145" s="136">
        <v>1554.182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122</v>
      </c>
      <c r="AT145" s="144" t="s">
        <v>118</v>
      </c>
      <c r="AU145" s="144" t="s">
        <v>85</v>
      </c>
      <c r="AY145" s="16" t="s">
        <v>116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83</v>
      </c>
      <c r="BK145" s="145">
        <f>ROUND(I145*H145,2)</f>
        <v>0</v>
      </c>
      <c r="BL145" s="16" t="s">
        <v>122</v>
      </c>
      <c r="BM145" s="144" t="s">
        <v>161</v>
      </c>
    </row>
    <row r="146" spans="2:65" s="12" customFormat="1" ht="10.15">
      <c r="B146" s="146"/>
      <c r="D146" s="147" t="s">
        <v>124</v>
      </c>
      <c r="E146" s="148" t="s">
        <v>1</v>
      </c>
      <c r="F146" s="149" t="s">
        <v>162</v>
      </c>
      <c r="H146" s="148" t="s">
        <v>1</v>
      </c>
      <c r="I146" s="150"/>
      <c r="L146" s="146"/>
      <c r="M146" s="151"/>
      <c r="T146" s="152"/>
      <c r="AT146" s="148" t="s">
        <v>124</v>
      </c>
      <c r="AU146" s="148" t="s">
        <v>85</v>
      </c>
      <c r="AV146" s="12" t="s">
        <v>83</v>
      </c>
      <c r="AW146" s="12" t="s">
        <v>32</v>
      </c>
      <c r="AX146" s="12" t="s">
        <v>75</v>
      </c>
      <c r="AY146" s="148" t="s">
        <v>116</v>
      </c>
    </row>
    <row r="147" spans="2:65" s="13" customFormat="1" ht="10.15">
      <c r="B147" s="153"/>
      <c r="D147" s="147" t="s">
        <v>124</v>
      </c>
      <c r="E147" s="154" t="s">
        <v>1</v>
      </c>
      <c r="F147" s="155" t="s">
        <v>163</v>
      </c>
      <c r="H147" s="156">
        <v>1554.182</v>
      </c>
      <c r="I147" s="157"/>
      <c r="L147" s="153"/>
      <c r="M147" s="158"/>
      <c r="T147" s="159"/>
      <c r="AT147" s="154" t="s">
        <v>124</v>
      </c>
      <c r="AU147" s="154" t="s">
        <v>85</v>
      </c>
      <c r="AV147" s="13" t="s">
        <v>85</v>
      </c>
      <c r="AW147" s="13" t="s">
        <v>32</v>
      </c>
      <c r="AX147" s="13" t="s">
        <v>75</v>
      </c>
      <c r="AY147" s="154" t="s">
        <v>116</v>
      </c>
    </row>
    <row r="148" spans="2:65" s="14" customFormat="1" ht="10.15">
      <c r="B148" s="160"/>
      <c r="D148" s="147" t="s">
        <v>124</v>
      </c>
      <c r="E148" s="161" t="s">
        <v>1</v>
      </c>
      <c r="F148" s="162" t="s">
        <v>127</v>
      </c>
      <c r="H148" s="163">
        <v>1554.182</v>
      </c>
      <c r="I148" s="164"/>
      <c r="L148" s="160"/>
      <c r="M148" s="165"/>
      <c r="T148" s="166"/>
      <c r="AT148" s="161" t="s">
        <v>124</v>
      </c>
      <c r="AU148" s="161" t="s">
        <v>85</v>
      </c>
      <c r="AV148" s="14" t="s">
        <v>122</v>
      </c>
      <c r="AW148" s="14" t="s">
        <v>32</v>
      </c>
      <c r="AX148" s="14" t="s">
        <v>83</v>
      </c>
      <c r="AY148" s="161" t="s">
        <v>116</v>
      </c>
    </row>
    <row r="149" spans="2:65" s="11" customFormat="1" ht="22.8" customHeight="1">
      <c r="B149" s="120"/>
      <c r="D149" s="121" t="s">
        <v>74</v>
      </c>
      <c r="E149" s="130" t="s">
        <v>143</v>
      </c>
      <c r="F149" s="130" t="s">
        <v>164</v>
      </c>
      <c r="I149" s="123"/>
      <c r="J149" s="131">
        <f>BK149</f>
        <v>0</v>
      </c>
      <c r="L149" s="120"/>
      <c r="M149" s="125"/>
      <c r="P149" s="126">
        <f>SUM(P150:P225)</f>
        <v>0</v>
      </c>
      <c r="R149" s="126">
        <f>SUM(R150:R225)</f>
        <v>68.966747000000012</v>
      </c>
      <c r="T149" s="127">
        <f>SUM(T150:T225)</f>
        <v>0.3</v>
      </c>
      <c r="AR149" s="121" t="s">
        <v>83</v>
      </c>
      <c r="AT149" s="128" t="s">
        <v>74</v>
      </c>
      <c r="AU149" s="128" t="s">
        <v>83</v>
      </c>
      <c r="AY149" s="121" t="s">
        <v>116</v>
      </c>
      <c r="BK149" s="129">
        <f>SUM(BK150:BK225)</f>
        <v>0</v>
      </c>
    </row>
    <row r="150" spans="2:65" s="1" customFormat="1" ht="49.05" customHeight="1">
      <c r="B150" s="31"/>
      <c r="C150" s="132" t="s">
        <v>165</v>
      </c>
      <c r="D150" s="132" t="s">
        <v>118</v>
      </c>
      <c r="E150" s="133" t="s">
        <v>166</v>
      </c>
      <c r="F150" s="134" t="s">
        <v>167</v>
      </c>
      <c r="G150" s="135" t="s">
        <v>121</v>
      </c>
      <c r="H150" s="136">
        <v>3366.77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40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122</v>
      </c>
      <c r="AT150" s="144" t="s">
        <v>118</v>
      </c>
      <c r="AU150" s="144" t="s">
        <v>85</v>
      </c>
      <c r="AY150" s="16" t="s">
        <v>116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83</v>
      </c>
      <c r="BK150" s="145">
        <f>ROUND(I150*H150,2)</f>
        <v>0</v>
      </c>
      <c r="BL150" s="16" t="s">
        <v>122</v>
      </c>
      <c r="BM150" s="144" t="s">
        <v>168</v>
      </c>
    </row>
    <row r="151" spans="2:65" s="13" customFormat="1" ht="10.15">
      <c r="B151" s="153"/>
      <c r="D151" s="147" t="s">
        <v>124</v>
      </c>
      <c r="E151" s="154" t="s">
        <v>1</v>
      </c>
      <c r="F151" s="155" t="s">
        <v>126</v>
      </c>
      <c r="H151" s="156">
        <v>3366.77</v>
      </c>
      <c r="I151" s="157"/>
      <c r="L151" s="153"/>
      <c r="M151" s="158"/>
      <c r="T151" s="159"/>
      <c r="AT151" s="154" t="s">
        <v>124</v>
      </c>
      <c r="AU151" s="154" t="s">
        <v>85</v>
      </c>
      <c r="AV151" s="13" t="s">
        <v>85</v>
      </c>
      <c r="AW151" s="13" t="s">
        <v>32</v>
      </c>
      <c r="AX151" s="13" t="s">
        <v>75</v>
      </c>
      <c r="AY151" s="154" t="s">
        <v>116</v>
      </c>
    </row>
    <row r="152" spans="2:65" s="14" customFormat="1" ht="10.15">
      <c r="B152" s="160"/>
      <c r="D152" s="147" t="s">
        <v>124</v>
      </c>
      <c r="E152" s="161" t="s">
        <v>1</v>
      </c>
      <c r="F152" s="162" t="s">
        <v>127</v>
      </c>
      <c r="H152" s="163">
        <v>3366.77</v>
      </c>
      <c r="I152" s="164"/>
      <c r="L152" s="160"/>
      <c r="M152" s="165"/>
      <c r="T152" s="166"/>
      <c r="AT152" s="161" t="s">
        <v>124</v>
      </c>
      <c r="AU152" s="161" t="s">
        <v>85</v>
      </c>
      <c r="AV152" s="14" t="s">
        <v>122</v>
      </c>
      <c r="AW152" s="14" t="s">
        <v>32</v>
      </c>
      <c r="AX152" s="14" t="s">
        <v>83</v>
      </c>
      <c r="AY152" s="161" t="s">
        <v>116</v>
      </c>
    </row>
    <row r="153" spans="2:65" s="1" customFormat="1" ht="24.2" customHeight="1">
      <c r="B153" s="31"/>
      <c r="C153" s="132" t="s">
        <v>169</v>
      </c>
      <c r="D153" s="132" t="s">
        <v>118</v>
      </c>
      <c r="E153" s="133" t="s">
        <v>170</v>
      </c>
      <c r="F153" s="134" t="s">
        <v>171</v>
      </c>
      <c r="G153" s="135" t="s">
        <v>121</v>
      </c>
      <c r="H153" s="136">
        <v>3366.77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40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122</v>
      </c>
      <c r="AT153" s="144" t="s">
        <v>118</v>
      </c>
      <c r="AU153" s="144" t="s">
        <v>85</v>
      </c>
      <c r="AY153" s="16" t="s">
        <v>116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83</v>
      </c>
      <c r="BK153" s="145">
        <f>ROUND(I153*H153,2)</f>
        <v>0</v>
      </c>
      <c r="BL153" s="16" t="s">
        <v>122</v>
      </c>
      <c r="BM153" s="144" t="s">
        <v>172</v>
      </c>
    </row>
    <row r="154" spans="2:65" s="12" customFormat="1" ht="10.15">
      <c r="B154" s="146"/>
      <c r="D154" s="147" t="s">
        <v>124</v>
      </c>
      <c r="E154" s="148" t="s">
        <v>1</v>
      </c>
      <c r="F154" s="149" t="s">
        <v>173</v>
      </c>
      <c r="H154" s="148" t="s">
        <v>1</v>
      </c>
      <c r="I154" s="150"/>
      <c r="L154" s="146"/>
      <c r="M154" s="151"/>
      <c r="T154" s="152"/>
      <c r="AT154" s="148" t="s">
        <v>124</v>
      </c>
      <c r="AU154" s="148" t="s">
        <v>85</v>
      </c>
      <c r="AV154" s="12" t="s">
        <v>83</v>
      </c>
      <c r="AW154" s="12" t="s">
        <v>32</v>
      </c>
      <c r="AX154" s="12" t="s">
        <v>75</v>
      </c>
      <c r="AY154" s="148" t="s">
        <v>116</v>
      </c>
    </row>
    <row r="155" spans="2:65" s="13" customFormat="1" ht="10.15">
      <c r="B155" s="153"/>
      <c r="D155" s="147" t="s">
        <v>124</v>
      </c>
      <c r="E155" s="154" t="s">
        <v>1</v>
      </c>
      <c r="F155" s="155" t="s">
        <v>126</v>
      </c>
      <c r="H155" s="156">
        <v>3366.77</v>
      </c>
      <c r="I155" s="157"/>
      <c r="L155" s="153"/>
      <c r="M155" s="158"/>
      <c r="T155" s="159"/>
      <c r="AT155" s="154" t="s">
        <v>124</v>
      </c>
      <c r="AU155" s="154" t="s">
        <v>85</v>
      </c>
      <c r="AV155" s="13" t="s">
        <v>85</v>
      </c>
      <c r="AW155" s="13" t="s">
        <v>32</v>
      </c>
      <c r="AX155" s="13" t="s">
        <v>75</v>
      </c>
      <c r="AY155" s="154" t="s">
        <v>116</v>
      </c>
    </row>
    <row r="156" spans="2:65" s="14" customFormat="1" ht="10.15">
      <c r="B156" s="160"/>
      <c r="D156" s="147" t="s">
        <v>124</v>
      </c>
      <c r="E156" s="161" t="s">
        <v>1</v>
      </c>
      <c r="F156" s="162" t="s">
        <v>127</v>
      </c>
      <c r="H156" s="163">
        <v>3366.77</v>
      </c>
      <c r="I156" s="164"/>
      <c r="L156" s="160"/>
      <c r="M156" s="165"/>
      <c r="T156" s="166"/>
      <c r="AT156" s="161" t="s">
        <v>124</v>
      </c>
      <c r="AU156" s="161" t="s">
        <v>85</v>
      </c>
      <c r="AV156" s="14" t="s">
        <v>122</v>
      </c>
      <c r="AW156" s="14" t="s">
        <v>32</v>
      </c>
      <c r="AX156" s="14" t="s">
        <v>83</v>
      </c>
      <c r="AY156" s="161" t="s">
        <v>116</v>
      </c>
    </row>
    <row r="157" spans="2:65" s="1" customFormat="1" ht="24.2" customHeight="1">
      <c r="B157" s="31"/>
      <c r="C157" s="132" t="s">
        <v>174</v>
      </c>
      <c r="D157" s="132" t="s">
        <v>118</v>
      </c>
      <c r="E157" s="133" t="s">
        <v>175</v>
      </c>
      <c r="F157" s="134" t="s">
        <v>176</v>
      </c>
      <c r="G157" s="135" t="s">
        <v>121</v>
      </c>
      <c r="H157" s="136">
        <v>3366.77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122</v>
      </c>
      <c r="AT157" s="144" t="s">
        <v>118</v>
      </c>
      <c r="AU157" s="144" t="s">
        <v>85</v>
      </c>
      <c r="AY157" s="16" t="s">
        <v>116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83</v>
      </c>
      <c r="BK157" s="145">
        <f>ROUND(I157*H157,2)</f>
        <v>0</v>
      </c>
      <c r="BL157" s="16" t="s">
        <v>122</v>
      </c>
      <c r="BM157" s="144" t="s">
        <v>177</v>
      </c>
    </row>
    <row r="158" spans="2:65" s="13" customFormat="1" ht="10.15">
      <c r="B158" s="153"/>
      <c r="D158" s="147" t="s">
        <v>124</v>
      </c>
      <c r="E158" s="154" t="s">
        <v>1</v>
      </c>
      <c r="F158" s="155" t="s">
        <v>126</v>
      </c>
      <c r="H158" s="156">
        <v>3366.77</v>
      </c>
      <c r="I158" s="157"/>
      <c r="L158" s="153"/>
      <c r="M158" s="158"/>
      <c r="T158" s="159"/>
      <c r="AT158" s="154" t="s">
        <v>124</v>
      </c>
      <c r="AU158" s="154" t="s">
        <v>85</v>
      </c>
      <c r="AV158" s="13" t="s">
        <v>85</v>
      </c>
      <c r="AW158" s="13" t="s">
        <v>32</v>
      </c>
      <c r="AX158" s="13" t="s">
        <v>75</v>
      </c>
      <c r="AY158" s="154" t="s">
        <v>116</v>
      </c>
    </row>
    <row r="159" spans="2:65" s="14" customFormat="1" ht="10.15">
      <c r="B159" s="160"/>
      <c r="D159" s="147" t="s">
        <v>124</v>
      </c>
      <c r="E159" s="161" t="s">
        <v>1</v>
      </c>
      <c r="F159" s="162" t="s">
        <v>127</v>
      </c>
      <c r="H159" s="163">
        <v>3366.77</v>
      </c>
      <c r="I159" s="164"/>
      <c r="L159" s="160"/>
      <c r="M159" s="165"/>
      <c r="T159" s="166"/>
      <c r="AT159" s="161" t="s">
        <v>124</v>
      </c>
      <c r="AU159" s="161" t="s">
        <v>85</v>
      </c>
      <c r="AV159" s="14" t="s">
        <v>122</v>
      </c>
      <c r="AW159" s="14" t="s">
        <v>32</v>
      </c>
      <c r="AX159" s="14" t="s">
        <v>83</v>
      </c>
      <c r="AY159" s="161" t="s">
        <v>116</v>
      </c>
    </row>
    <row r="160" spans="2:65" s="1" customFormat="1" ht="24.2" customHeight="1">
      <c r="B160" s="31"/>
      <c r="C160" s="132" t="s">
        <v>178</v>
      </c>
      <c r="D160" s="132" t="s">
        <v>118</v>
      </c>
      <c r="E160" s="133" t="s">
        <v>179</v>
      </c>
      <c r="F160" s="134" t="s">
        <v>180</v>
      </c>
      <c r="G160" s="135" t="s">
        <v>121</v>
      </c>
      <c r="H160" s="136">
        <v>3366.77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40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122</v>
      </c>
      <c r="AT160" s="144" t="s">
        <v>118</v>
      </c>
      <c r="AU160" s="144" t="s">
        <v>85</v>
      </c>
      <c r="AY160" s="16" t="s">
        <v>116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83</v>
      </c>
      <c r="BK160" s="145">
        <f>ROUND(I160*H160,2)</f>
        <v>0</v>
      </c>
      <c r="BL160" s="16" t="s">
        <v>122</v>
      </c>
      <c r="BM160" s="144" t="s">
        <v>181</v>
      </c>
    </row>
    <row r="161" spans="2:65" s="13" customFormat="1" ht="10.15">
      <c r="B161" s="153"/>
      <c r="D161" s="147" t="s">
        <v>124</v>
      </c>
      <c r="E161" s="154" t="s">
        <v>1</v>
      </c>
      <c r="F161" s="155" t="s">
        <v>126</v>
      </c>
      <c r="H161" s="156">
        <v>3366.77</v>
      </c>
      <c r="I161" s="157"/>
      <c r="L161" s="153"/>
      <c r="M161" s="158"/>
      <c r="T161" s="159"/>
      <c r="AT161" s="154" t="s">
        <v>124</v>
      </c>
      <c r="AU161" s="154" t="s">
        <v>85</v>
      </c>
      <c r="AV161" s="13" t="s">
        <v>85</v>
      </c>
      <c r="AW161" s="13" t="s">
        <v>32</v>
      </c>
      <c r="AX161" s="13" t="s">
        <v>75</v>
      </c>
      <c r="AY161" s="154" t="s">
        <v>116</v>
      </c>
    </row>
    <row r="162" spans="2:65" s="14" customFormat="1" ht="10.15">
      <c r="B162" s="160"/>
      <c r="D162" s="147" t="s">
        <v>124</v>
      </c>
      <c r="E162" s="161" t="s">
        <v>1</v>
      </c>
      <c r="F162" s="162" t="s">
        <v>127</v>
      </c>
      <c r="H162" s="163">
        <v>3366.77</v>
      </c>
      <c r="I162" s="164"/>
      <c r="L162" s="160"/>
      <c r="M162" s="165"/>
      <c r="T162" s="166"/>
      <c r="AT162" s="161" t="s">
        <v>124</v>
      </c>
      <c r="AU162" s="161" t="s">
        <v>85</v>
      </c>
      <c r="AV162" s="14" t="s">
        <v>122</v>
      </c>
      <c r="AW162" s="14" t="s">
        <v>32</v>
      </c>
      <c r="AX162" s="14" t="s">
        <v>83</v>
      </c>
      <c r="AY162" s="161" t="s">
        <v>116</v>
      </c>
    </row>
    <row r="163" spans="2:65" s="1" customFormat="1" ht="44.25" customHeight="1">
      <c r="B163" s="31"/>
      <c r="C163" s="132" t="s">
        <v>182</v>
      </c>
      <c r="D163" s="132" t="s">
        <v>118</v>
      </c>
      <c r="E163" s="133" t="s">
        <v>183</v>
      </c>
      <c r="F163" s="134" t="s">
        <v>184</v>
      </c>
      <c r="G163" s="135" t="s">
        <v>121</v>
      </c>
      <c r="H163" s="136">
        <v>3366.77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122</v>
      </c>
      <c r="AT163" s="144" t="s">
        <v>118</v>
      </c>
      <c r="AU163" s="144" t="s">
        <v>85</v>
      </c>
      <c r="AY163" s="16" t="s">
        <v>116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83</v>
      </c>
      <c r="BK163" s="145">
        <f>ROUND(I163*H163,2)</f>
        <v>0</v>
      </c>
      <c r="BL163" s="16" t="s">
        <v>122</v>
      </c>
      <c r="BM163" s="144" t="s">
        <v>185</v>
      </c>
    </row>
    <row r="164" spans="2:65" s="13" customFormat="1" ht="10.15">
      <c r="B164" s="153"/>
      <c r="D164" s="147" t="s">
        <v>124</v>
      </c>
      <c r="E164" s="154" t="s">
        <v>1</v>
      </c>
      <c r="F164" s="155" t="s">
        <v>126</v>
      </c>
      <c r="H164" s="156">
        <v>3366.77</v>
      </c>
      <c r="I164" s="157"/>
      <c r="L164" s="153"/>
      <c r="M164" s="158"/>
      <c r="T164" s="159"/>
      <c r="AT164" s="154" t="s">
        <v>124</v>
      </c>
      <c r="AU164" s="154" t="s">
        <v>85</v>
      </c>
      <c r="AV164" s="13" t="s">
        <v>85</v>
      </c>
      <c r="AW164" s="13" t="s">
        <v>32</v>
      </c>
      <c r="AX164" s="13" t="s">
        <v>75</v>
      </c>
      <c r="AY164" s="154" t="s">
        <v>116</v>
      </c>
    </row>
    <row r="165" spans="2:65" s="14" customFormat="1" ht="10.15">
      <c r="B165" s="160"/>
      <c r="D165" s="147" t="s">
        <v>124</v>
      </c>
      <c r="E165" s="161" t="s">
        <v>1</v>
      </c>
      <c r="F165" s="162" t="s">
        <v>127</v>
      </c>
      <c r="H165" s="163">
        <v>3366.77</v>
      </c>
      <c r="I165" s="164"/>
      <c r="L165" s="160"/>
      <c r="M165" s="165"/>
      <c r="T165" s="166"/>
      <c r="AT165" s="161" t="s">
        <v>124</v>
      </c>
      <c r="AU165" s="161" t="s">
        <v>85</v>
      </c>
      <c r="AV165" s="14" t="s">
        <v>122</v>
      </c>
      <c r="AW165" s="14" t="s">
        <v>32</v>
      </c>
      <c r="AX165" s="14" t="s">
        <v>83</v>
      </c>
      <c r="AY165" s="161" t="s">
        <v>116</v>
      </c>
    </row>
    <row r="166" spans="2:65" s="1" customFormat="1" ht="44.25" customHeight="1">
      <c r="B166" s="31"/>
      <c r="C166" s="132" t="s">
        <v>186</v>
      </c>
      <c r="D166" s="132" t="s">
        <v>118</v>
      </c>
      <c r="E166" s="133" t="s">
        <v>187</v>
      </c>
      <c r="F166" s="134" t="s">
        <v>188</v>
      </c>
      <c r="G166" s="135" t="s">
        <v>121</v>
      </c>
      <c r="H166" s="136">
        <v>3366.77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40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122</v>
      </c>
      <c r="AT166" s="144" t="s">
        <v>118</v>
      </c>
      <c r="AU166" s="144" t="s">
        <v>85</v>
      </c>
      <c r="AY166" s="16" t="s">
        <v>116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83</v>
      </c>
      <c r="BK166" s="145">
        <f>ROUND(I166*H166,2)</f>
        <v>0</v>
      </c>
      <c r="BL166" s="16" t="s">
        <v>122</v>
      </c>
      <c r="BM166" s="144" t="s">
        <v>189</v>
      </c>
    </row>
    <row r="167" spans="2:65" s="13" customFormat="1" ht="10.15">
      <c r="B167" s="153"/>
      <c r="D167" s="147" t="s">
        <v>124</v>
      </c>
      <c r="E167" s="154" t="s">
        <v>1</v>
      </c>
      <c r="F167" s="155" t="s">
        <v>126</v>
      </c>
      <c r="H167" s="156">
        <v>3366.77</v>
      </c>
      <c r="I167" s="157"/>
      <c r="L167" s="153"/>
      <c r="M167" s="158"/>
      <c r="T167" s="159"/>
      <c r="AT167" s="154" t="s">
        <v>124</v>
      </c>
      <c r="AU167" s="154" t="s">
        <v>85</v>
      </c>
      <c r="AV167" s="13" t="s">
        <v>85</v>
      </c>
      <c r="AW167" s="13" t="s">
        <v>32</v>
      </c>
      <c r="AX167" s="13" t="s">
        <v>75</v>
      </c>
      <c r="AY167" s="154" t="s">
        <v>116</v>
      </c>
    </row>
    <row r="168" spans="2:65" s="14" customFormat="1" ht="10.15">
      <c r="B168" s="160"/>
      <c r="D168" s="147" t="s">
        <v>124</v>
      </c>
      <c r="E168" s="161" t="s">
        <v>1</v>
      </c>
      <c r="F168" s="162" t="s">
        <v>127</v>
      </c>
      <c r="H168" s="163">
        <v>3366.77</v>
      </c>
      <c r="I168" s="164"/>
      <c r="L168" s="160"/>
      <c r="M168" s="165"/>
      <c r="T168" s="166"/>
      <c r="AT168" s="161" t="s">
        <v>124</v>
      </c>
      <c r="AU168" s="161" t="s">
        <v>85</v>
      </c>
      <c r="AV168" s="14" t="s">
        <v>122</v>
      </c>
      <c r="AW168" s="14" t="s">
        <v>32</v>
      </c>
      <c r="AX168" s="14" t="s">
        <v>83</v>
      </c>
      <c r="AY168" s="161" t="s">
        <v>116</v>
      </c>
    </row>
    <row r="169" spans="2:65" s="1" customFormat="1" ht="24.2" customHeight="1">
      <c r="B169" s="31"/>
      <c r="C169" s="132" t="s">
        <v>8</v>
      </c>
      <c r="D169" s="132" t="s">
        <v>118</v>
      </c>
      <c r="E169" s="133" t="s">
        <v>190</v>
      </c>
      <c r="F169" s="134" t="s">
        <v>191</v>
      </c>
      <c r="G169" s="135" t="s">
        <v>192</v>
      </c>
      <c r="H169" s="136">
        <v>1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40</v>
      </c>
      <c r="P169" s="142">
        <f>O169*H169</f>
        <v>0</v>
      </c>
      <c r="Q169" s="142">
        <v>0.12526000000000001</v>
      </c>
      <c r="R169" s="142">
        <f>Q169*H169</f>
        <v>0.12526000000000001</v>
      </c>
      <c r="S169" s="142">
        <v>0</v>
      </c>
      <c r="T169" s="143">
        <f>S169*H169</f>
        <v>0</v>
      </c>
      <c r="AR169" s="144" t="s">
        <v>122</v>
      </c>
      <c r="AT169" s="144" t="s">
        <v>118</v>
      </c>
      <c r="AU169" s="144" t="s">
        <v>85</v>
      </c>
      <c r="AY169" s="16" t="s">
        <v>116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83</v>
      </c>
      <c r="BK169" s="145">
        <f>ROUND(I169*H169,2)</f>
        <v>0</v>
      </c>
      <c r="BL169" s="16" t="s">
        <v>122</v>
      </c>
      <c r="BM169" s="144" t="s">
        <v>193</v>
      </c>
    </row>
    <row r="170" spans="2:65" s="12" customFormat="1" ht="10.15">
      <c r="B170" s="146"/>
      <c r="D170" s="147" t="s">
        <v>124</v>
      </c>
      <c r="E170" s="148" t="s">
        <v>1</v>
      </c>
      <c r="F170" s="149" t="s">
        <v>194</v>
      </c>
      <c r="H170" s="148" t="s">
        <v>1</v>
      </c>
      <c r="I170" s="150"/>
      <c r="L170" s="146"/>
      <c r="M170" s="151"/>
      <c r="T170" s="152"/>
      <c r="AT170" s="148" t="s">
        <v>124</v>
      </c>
      <c r="AU170" s="148" t="s">
        <v>85</v>
      </c>
      <c r="AV170" s="12" t="s">
        <v>83</v>
      </c>
      <c r="AW170" s="12" t="s">
        <v>32</v>
      </c>
      <c r="AX170" s="12" t="s">
        <v>75</v>
      </c>
      <c r="AY170" s="148" t="s">
        <v>116</v>
      </c>
    </row>
    <row r="171" spans="2:65" s="13" customFormat="1" ht="10.15">
      <c r="B171" s="153"/>
      <c r="D171" s="147" t="s">
        <v>124</v>
      </c>
      <c r="E171" s="154" t="s">
        <v>1</v>
      </c>
      <c r="F171" s="155" t="s">
        <v>83</v>
      </c>
      <c r="H171" s="156">
        <v>1</v>
      </c>
      <c r="I171" s="157"/>
      <c r="L171" s="153"/>
      <c r="M171" s="158"/>
      <c r="T171" s="159"/>
      <c r="AT171" s="154" t="s">
        <v>124</v>
      </c>
      <c r="AU171" s="154" t="s">
        <v>85</v>
      </c>
      <c r="AV171" s="13" t="s">
        <v>85</v>
      </c>
      <c r="AW171" s="13" t="s">
        <v>32</v>
      </c>
      <c r="AX171" s="13" t="s">
        <v>75</v>
      </c>
      <c r="AY171" s="154" t="s">
        <v>116</v>
      </c>
    </row>
    <row r="172" spans="2:65" s="14" customFormat="1" ht="10.15">
      <c r="B172" s="160"/>
      <c r="D172" s="147" t="s">
        <v>124</v>
      </c>
      <c r="E172" s="161" t="s">
        <v>1</v>
      </c>
      <c r="F172" s="162" t="s">
        <v>127</v>
      </c>
      <c r="H172" s="163">
        <v>1</v>
      </c>
      <c r="I172" s="164"/>
      <c r="L172" s="160"/>
      <c r="M172" s="165"/>
      <c r="T172" s="166"/>
      <c r="AT172" s="161" t="s">
        <v>124</v>
      </c>
      <c r="AU172" s="161" t="s">
        <v>85</v>
      </c>
      <c r="AV172" s="14" t="s">
        <v>122</v>
      </c>
      <c r="AW172" s="14" t="s">
        <v>32</v>
      </c>
      <c r="AX172" s="14" t="s">
        <v>83</v>
      </c>
      <c r="AY172" s="161" t="s">
        <v>116</v>
      </c>
    </row>
    <row r="173" spans="2:65" s="1" customFormat="1" ht="24.2" customHeight="1">
      <c r="B173" s="31"/>
      <c r="C173" s="132" t="s">
        <v>195</v>
      </c>
      <c r="D173" s="132" t="s">
        <v>118</v>
      </c>
      <c r="E173" s="133" t="s">
        <v>196</v>
      </c>
      <c r="F173" s="134" t="s">
        <v>197</v>
      </c>
      <c r="G173" s="135" t="s">
        <v>192</v>
      </c>
      <c r="H173" s="136">
        <v>1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40</v>
      </c>
      <c r="P173" s="142">
        <f>O173*H173</f>
        <v>0</v>
      </c>
      <c r="Q173" s="142">
        <v>3.0759999999999999E-2</v>
      </c>
      <c r="R173" s="142">
        <f>Q173*H173</f>
        <v>3.0759999999999999E-2</v>
      </c>
      <c r="S173" s="142">
        <v>0</v>
      </c>
      <c r="T173" s="143">
        <f>S173*H173</f>
        <v>0</v>
      </c>
      <c r="AR173" s="144" t="s">
        <v>122</v>
      </c>
      <c r="AT173" s="144" t="s">
        <v>118</v>
      </c>
      <c r="AU173" s="144" t="s">
        <v>85</v>
      </c>
      <c r="AY173" s="16" t="s">
        <v>116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83</v>
      </c>
      <c r="BK173" s="145">
        <f>ROUND(I173*H173,2)</f>
        <v>0</v>
      </c>
      <c r="BL173" s="16" t="s">
        <v>122</v>
      </c>
      <c r="BM173" s="144" t="s">
        <v>198</v>
      </c>
    </row>
    <row r="174" spans="2:65" s="12" customFormat="1" ht="10.15">
      <c r="B174" s="146"/>
      <c r="D174" s="147" t="s">
        <v>124</v>
      </c>
      <c r="E174" s="148" t="s">
        <v>1</v>
      </c>
      <c r="F174" s="149" t="s">
        <v>194</v>
      </c>
      <c r="H174" s="148" t="s">
        <v>1</v>
      </c>
      <c r="I174" s="150"/>
      <c r="L174" s="146"/>
      <c r="M174" s="151"/>
      <c r="T174" s="152"/>
      <c r="AT174" s="148" t="s">
        <v>124</v>
      </c>
      <c r="AU174" s="148" t="s">
        <v>85</v>
      </c>
      <c r="AV174" s="12" t="s">
        <v>83</v>
      </c>
      <c r="AW174" s="12" t="s">
        <v>32</v>
      </c>
      <c r="AX174" s="12" t="s">
        <v>75</v>
      </c>
      <c r="AY174" s="148" t="s">
        <v>116</v>
      </c>
    </row>
    <row r="175" spans="2:65" s="13" customFormat="1" ht="10.15">
      <c r="B175" s="153"/>
      <c r="D175" s="147" t="s">
        <v>124</v>
      </c>
      <c r="E175" s="154" t="s">
        <v>1</v>
      </c>
      <c r="F175" s="155" t="s">
        <v>83</v>
      </c>
      <c r="H175" s="156">
        <v>1</v>
      </c>
      <c r="I175" s="157"/>
      <c r="L175" s="153"/>
      <c r="M175" s="158"/>
      <c r="T175" s="159"/>
      <c r="AT175" s="154" t="s">
        <v>124</v>
      </c>
      <c r="AU175" s="154" t="s">
        <v>85</v>
      </c>
      <c r="AV175" s="13" t="s">
        <v>85</v>
      </c>
      <c r="AW175" s="13" t="s">
        <v>32</v>
      </c>
      <c r="AX175" s="13" t="s">
        <v>75</v>
      </c>
      <c r="AY175" s="154" t="s">
        <v>116</v>
      </c>
    </row>
    <row r="176" spans="2:65" s="14" customFormat="1" ht="10.15">
      <c r="B176" s="160"/>
      <c r="D176" s="147" t="s">
        <v>124</v>
      </c>
      <c r="E176" s="161" t="s">
        <v>1</v>
      </c>
      <c r="F176" s="162" t="s">
        <v>127</v>
      </c>
      <c r="H176" s="163">
        <v>1</v>
      </c>
      <c r="I176" s="164"/>
      <c r="L176" s="160"/>
      <c r="M176" s="165"/>
      <c r="T176" s="166"/>
      <c r="AT176" s="161" t="s">
        <v>124</v>
      </c>
      <c r="AU176" s="161" t="s">
        <v>85</v>
      </c>
      <c r="AV176" s="14" t="s">
        <v>122</v>
      </c>
      <c r="AW176" s="14" t="s">
        <v>32</v>
      </c>
      <c r="AX176" s="14" t="s">
        <v>83</v>
      </c>
      <c r="AY176" s="161" t="s">
        <v>116</v>
      </c>
    </row>
    <row r="177" spans="2:65" s="1" customFormat="1" ht="24.2" customHeight="1">
      <c r="B177" s="31"/>
      <c r="C177" s="132" t="s">
        <v>199</v>
      </c>
      <c r="D177" s="132" t="s">
        <v>118</v>
      </c>
      <c r="E177" s="133" t="s">
        <v>200</v>
      </c>
      <c r="F177" s="134" t="s">
        <v>201</v>
      </c>
      <c r="G177" s="135" t="s">
        <v>192</v>
      </c>
      <c r="H177" s="136">
        <v>1</v>
      </c>
      <c r="I177" s="137"/>
      <c r="J177" s="138">
        <f>ROUND(I177*H177,2)</f>
        <v>0</v>
      </c>
      <c r="K177" s="139"/>
      <c r="L177" s="31"/>
      <c r="M177" s="140" t="s">
        <v>1</v>
      </c>
      <c r="N177" s="141" t="s">
        <v>40</v>
      </c>
      <c r="P177" s="142">
        <f>O177*H177</f>
        <v>0</v>
      </c>
      <c r="Q177" s="142">
        <v>3.0759999999999999E-2</v>
      </c>
      <c r="R177" s="142">
        <f>Q177*H177</f>
        <v>3.0759999999999999E-2</v>
      </c>
      <c r="S177" s="142">
        <v>0</v>
      </c>
      <c r="T177" s="143">
        <f>S177*H177</f>
        <v>0</v>
      </c>
      <c r="AR177" s="144" t="s">
        <v>122</v>
      </c>
      <c r="AT177" s="144" t="s">
        <v>118</v>
      </c>
      <c r="AU177" s="144" t="s">
        <v>85</v>
      </c>
      <c r="AY177" s="16" t="s">
        <v>116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83</v>
      </c>
      <c r="BK177" s="145">
        <f>ROUND(I177*H177,2)</f>
        <v>0</v>
      </c>
      <c r="BL177" s="16" t="s">
        <v>122</v>
      </c>
      <c r="BM177" s="144" t="s">
        <v>202</v>
      </c>
    </row>
    <row r="178" spans="2:65" s="12" customFormat="1" ht="10.15">
      <c r="B178" s="146"/>
      <c r="D178" s="147" t="s">
        <v>124</v>
      </c>
      <c r="E178" s="148" t="s">
        <v>1</v>
      </c>
      <c r="F178" s="149" t="s">
        <v>194</v>
      </c>
      <c r="H178" s="148" t="s">
        <v>1</v>
      </c>
      <c r="I178" s="150"/>
      <c r="L178" s="146"/>
      <c r="M178" s="151"/>
      <c r="T178" s="152"/>
      <c r="AT178" s="148" t="s">
        <v>124</v>
      </c>
      <c r="AU178" s="148" t="s">
        <v>85</v>
      </c>
      <c r="AV178" s="12" t="s">
        <v>83</v>
      </c>
      <c r="AW178" s="12" t="s">
        <v>32</v>
      </c>
      <c r="AX178" s="12" t="s">
        <v>75</v>
      </c>
      <c r="AY178" s="148" t="s">
        <v>116</v>
      </c>
    </row>
    <row r="179" spans="2:65" s="13" customFormat="1" ht="10.15">
      <c r="B179" s="153"/>
      <c r="D179" s="147" t="s">
        <v>124</v>
      </c>
      <c r="E179" s="154" t="s">
        <v>1</v>
      </c>
      <c r="F179" s="155" t="s">
        <v>83</v>
      </c>
      <c r="H179" s="156">
        <v>1</v>
      </c>
      <c r="I179" s="157"/>
      <c r="L179" s="153"/>
      <c r="M179" s="158"/>
      <c r="T179" s="159"/>
      <c r="AT179" s="154" t="s">
        <v>124</v>
      </c>
      <c r="AU179" s="154" t="s">
        <v>85</v>
      </c>
      <c r="AV179" s="13" t="s">
        <v>85</v>
      </c>
      <c r="AW179" s="13" t="s">
        <v>32</v>
      </c>
      <c r="AX179" s="13" t="s">
        <v>75</v>
      </c>
      <c r="AY179" s="154" t="s">
        <v>116</v>
      </c>
    </row>
    <row r="180" spans="2:65" s="14" customFormat="1" ht="10.15">
      <c r="B180" s="160"/>
      <c r="D180" s="147" t="s">
        <v>124</v>
      </c>
      <c r="E180" s="161" t="s">
        <v>1</v>
      </c>
      <c r="F180" s="162" t="s">
        <v>127</v>
      </c>
      <c r="H180" s="163">
        <v>1</v>
      </c>
      <c r="I180" s="164"/>
      <c r="L180" s="160"/>
      <c r="M180" s="165"/>
      <c r="T180" s="166"/>
      <c r="AT180" s="161" t="s">
        <v>124</v>
      </c>
      <c r="AU180" s="161" t="s">
        <v>85</v>
      </c>
      <c r="AV180" s="14" t="s">
        <v>122</v>
      </c>
      <c r="AW180" s="14" t="s">
        <v>32</v>
      </c>
      <c r="AX180" s="14" t="s">
        <v>83</v>
      </c>
      <c r="AY180" s="161" t="s">
        <v>116</v>
      </c>
    </row>
    <row r="181" spans="2:65" s="1" customFormat="1" ht="24.2" customHeight="1">
      <c r="B181" s="31"/>
      <c r="C181" s="132" t="s">
        <v>203</v>
      </c>
      <c r="D181" s="132" t="s">
        <v>118</v>
      </c>
      <c r="E181" s="133" t="s">
        <v>204</v>
      </c>
      <c r="F181" s="134" t="s">
        <v>205</v>
      </c>
      <c r="G181" s="135" t="s">
        <v>192</v>
      </c>
      <c r="H181" s="136">
        <v>1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40</v>
      </c>
      <c r="P181" s="142">
        <f>O181*H181</f>
        <v>0</v>
      </c>
      <c r="Q181" s="142">
        <v>3.0759999999999999E-2</v>
      </c>
      <c r="R181" s="142">
        <f>Q181*H181</f>
        <v>3.0759999999999999E-2</v>
      </c>
      <c r="S181" s="142">
        <v>0</v>
      </c>
      <c r="T181" s="143">
        <f>S181*H181</f>
        <v>0</v>
      </c>
      <c r="AR181" s="144" t="s">
        <v>122</v>
      </c>
      <c r="AT181" s="144" t="s">
        <v>118</v>
      </c>
      <c r="AU181" s="144" t="s">
        <v>85</v>
      </c>
      <c r="AY181" s="16" t="s">
        <v>116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83</v>
      </c>
      <c r="BK181" s="145">
        <f>ROUND(I181*H181,2)</f>
        <v>0</v>
      </c>
      <c r="BL181" s="16" t="s">
        <v>122</v>
      </c>
      <c r="BM181" s="144" t="s">
        <v>206</v>
      </c>
    </row>
    <row r="182" spans="2:65" s="12" customFormat="1" ht="10.15">
      <c r="B182" s="146"/>
      <c r="D182" s="147" t="s">
        <v>124</v>
      </c>
      <c r="E182" s="148" t="s">
        <v>1</v>
      </c>
      <c r="F182" s="149" t="s">
        <v>194</v>
      </c>
      <c r="H182" s="148" t="s">
        <v>1</v>
      </c>
      <c r="I182" s="150"/>
      <c r="L182" s="146"/>
      <c r="M182" s="151"/>
      <c r="T182" s="152"/>
      <c r="AT182" s="148" t="s">
        <v>124</v>
      </c>
      <c r="AU182" s="148" t="s">
        <v>85</v>
      </c>
      <c r="AV182" s="12" t="s">
        <v>83</v>
      </c>
      <c r="AW182" s="12" t="s">
        <v>32</v>
      </c>
      <c r="AX182" s="12" t="s">
        <v>75</v>
      </c>
      <c r="AY182" s="148" t="s">
        <v>116</v>
      </c>
    </row>
    <row r="183" spans="2:65" s="13" customFormat="1" ht="10.15">
      <c r="B183" s="153"/>
      <c r="D183" s="147" t="s">
        <v>124</v>
      </c>
      <c r="E183" s="154" t="s">
        <v>1</v>
      </c>
      <c r="F183" s="155" t="s">
        <v>83</v>
      </c>
      <c r="H183" s="156">
        <v>1</v>
      </c>
      <c r="I183" s="157"/>
      <c r="L183" s="153"/>
      <c r="M183" s="158"/>
      <c r="T183" s="159"/>
      <c r="AT183" s="154" t="s">
        <v>124</v>
      </c>
      <c r="AU183" s="154" t="s">
        <v>85</v>
      </c>
      <c r="AV183" s="13" t="s">
        <v>85</v>
      </c>
      <c r="AW183" s="13" t="s">
        <v>32</v>
      </c>
      <c r="AX183" s="13" t="s">
        <v>75</v>
      </c>
      <c r="AY183" s="154" t="s">
        <v>116</v>
      </c>
    </row>
    <row r="184" spans="2:65" s="14" customFormat="1" ht="10.15">
      <c r="B184" s="160"/>
      <c r="D184" s="147" t="s">
        <v>124</v>
      </c>
      <c r="E184" s="161" t="s">
        <v>1</v>
      </c>
      <c r="F184" s="162" t="s">
        <v>127</v>
      </c>
      <c r="H184" s="163">
        <v>1</v>
      </c>
      <c r="I184" s="164"/>
      <c r="L184" s="160"/>
      <c r="M184" s="165"/>
      <c r="T184" s="166"/>
      <c r="AT184" s="161" t="s">
        <v>124</v>
      </c>
      <c r="AU184" s="161" t="s">
        <v>85</v>
      </c>
      <c r="AV184" s="14" t="s">
        <v>122</v>
      </c>
      <c r="AW184" s="14" t="s">
        <v>32</v>
      </c>
      <c r="AX184" s="14" t="s">
        <v>83</v>
      </c>
      <c r="AY184" s="161" t="s">
        <v>116</v>
      </c>
    </row>
    <row r="185" spans="2:65" s="1" customFormat="1" ht="24.2" customHeight="1">
      <c r="B185" s="31"/>
      <c r="C185" s="132" t="s">
        <v>207</v>
      </c>
      <c r="D185" s="132" t="s">
        <v>118</v>
      </c>
      <c r="E185" s="133" t="s">
        <v>208</v>
      </c>
      <c r="F185" s="134" t="s">
        <v>209</v>
      </c>
      <c r="G185" s="135" t="s">
        <v>192</v>
      </c>
      <c r="H185" s="136">
        <v>1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40</v>
      </c>
      <c r="P185" s="142">
        <f>O185*H185</f>
        <v>0</v>
      </c>
      <c r="Q185" s="142">
        <v>0.53325999999999996</v>
      </c>
      <c r="R185" s="142">
        <f>Q185*H185</f>
        <v>0.53325999999999996</v>
      </c>
      <c r="S185" s="142">
        <v>0.3</v>
      </c>
      <c r="T185" s="143">
        <f>S185*H185</f>
        <v>0.3</v>
      </c>
      <c r="AR185" s="144" t="s">
        <v>122</v>
      </c>
      <c r="AT185" s="144" t="s">
        <v>118</v>
      </c>
      <c r="AU185" s="144" t="s">
        <v>85</v>
      </c>
      <c r="AY185" s="16" t="s">
        <v>116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83</v>
      </c>
      <c r="BK185" s="145">
        <f>ROUND(I185*H185,2)</f>
        <v>0</v>
      </c>
      <c r="BL185" s="16" t="s">
        <v>122</v>
      </c>
      <c r="BM185" s="144" t="s">
        <v>210</v>
      </c>
    </row>
    <row r="186" spans="2:65" s="12" customFormat="1" ht="10.15">
      <c r="B186" s="146"/>
      <c r="D186" s="147" t="s">
        <v>124</v>
      </c>
      <c r="E186" s="148" t="s">
        <v>1</v>
      </c>
      <c r="F186" s="149" t="s">
        <v>194</v>
      </c>
      <c r="H186" s="148" t="s">
        <v>1</v>
      </c>
      <c r="I186" s="150"/>
      <c r="L186" s="146"/>
      <c r="M186" s="151"/>
      <c r="T186" s="152"/>
      <c r="AT186" s="148" t="s">
        <v>124</v>
      </c>
      <c r="AU186" s="148" t="s">
        <v>85</v>
      </c>
      <c r="AV186" s="12" t="s">
        <v>83</v>
      </c>
      <c r="AW186" s="12" t="s">
        <v>32</v>
      </c>
      <c r="AX186" s="12" t="s">
        <v>75</v>
      </c>
      <c r="AY186" s="148" t="s">
        <v>116</v>
      </c>
    </row>
    <row r="187" spans="2:65" s="13" customFormat="1" ht="10.15">
      <c r="B187" s="153"/>
      <c r="D187" s="147" t="s">
        <v>124</v>
      </c>
      <c r="E187" s="154" t="s">
        <v>1</v>
      </c>
      <c r="F187" s="155" t="s">
        <v>83</v>
      </c>
      <c r="H187" s="156">
        <v>1</v>
      </c>
      <c r="I187" s="157"/>
      <c r="L187" s="153"/>
      <c r="M187" s="158"/>
      <c r="T187" s="159"/>
      <c r="AT187" s="154" t="s">
        <v>124</v>
      </c>
      <c r="AU187" s="154" t="s">
        <v>85</v>
      </c>
      <c r="AV187" s="13" t="s">
        <v>85</v>
      </c>
      <c r="AW187" s="13" t="s">
        <v>32</v>
      </c>
      <c r="AX187" s="13" t="s">
        <v>75</v>
      </c>
      <c r="AY187" s="154" t="s">
        <v>116</v>
      </c>
    </row>
    <row r="188" spans="2:65" s="14" customFormat="1" ht="10.15">
      <c r="B188" s="160"/>
      <c r="D188" s="147" t="s">
        <v>124</v>
      </c>
      <c r="E188" s="161" t="s">
        <v>1</v>
      </c>
      <c r="F188" s="162" t="s">
        <v>127</v>
      </c>
      <c r="H188" s="163">
        <v>1</v>
      </c>
      <c r="I188" s="164"/>
      <c r="L188" s="160"/>
      <c r="M188" s="165"/>
      <c r="T188" s="166"/>
      <c r="AT188" s="161" t="s">
        <v>124</v>
      </c>
      <c r="AU188" s="161" t="s">
        <v>85</v>
      </c>
      <c r="AV188" s="14" t="s">
        <v>122</v>
      </c>
      <c r="AW188" s="14" t="s">
        <v>32</v>
      </c>
      <c r="AX188" s="14" t="s">
        <v>83</v>
      </c>
      <c r="AY188" s="161" t="s">
        <v>116</v>
      </c>
    </row>
    <row r="189" spans="2:65" s="1" customFormat="1" ht="24.2" customHeight="1">
      <c r="B189" s="31"/>
      <c r="C189" s="132" t="s">
        <v>211</v>
      </c>
      <c r="D189" s="132" t="s">
        <v>118</v>
      </c>
      <c r="E189" s="133" t="s">
        <v>212</v>
      </c>
      <c r="F189" s="134" t="s">
        <v>213</v>
      </c>
      <c r="G189" s="135" t="s">
        <v>192</v>
      </c>
      <c r="H189" s="136">
        <v>1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40</v>
      </c>
      <c r="P189" s="142">
        <f>O189*H189</f>
        <v>0</v>
      </c>
      <c r="Q189" s="142">
        <v>0.21734000000000001</v>
      </c>
      <c r="R189" s="142">
        <f>Q189*H189</f>
        <v>0.21734000000000001</v>
      </c>
      <c r="S189" s="142">
        <v>0</v>
      </c>
      <c r="T189" s="143">
        <f>S189*H189</f>
        <v>0</v>
      </c>
      <c r="AR189" s="144" t="s">
        <v>122</v>
      </c>
      <c r="AT189" s="144" t="s">
        <v>118</v>
      </c>
      <c r="AU189" s="144" t="s">
        <v>85</v>
      </c>
      <c r="AY189" s="16" t="s">
        <v>116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83</v>
      </c>
      <c r="BK189" s="145">
        <f>ROUND(I189*H189,2)</f>
        <v>0</v>
      </c>
      <c r="BL189" s="16" t="s">
        <v>122</v>
      </c>
      <c r="BM189" s="144" t="s">
        <v>214</v>
      </c>
    </row>
    <row r="190" spans="2:65" s="12" customFormat="1" ht="10.15">
      <c r="B190" s="146"/>
      <c r="D190" s="147" t="s">
        <v>124</v>
      </c>
      <c r="E190" s="148" t="s">
        <v>1</v>
      </c>
      <c r="F190" s="149" t="s">
        <v>194</v>
      </c>
      <c r="H190" s="148" t="s">
        <v>1</v>
      </c>
      <c r="I190" s="150"/>
      <c r="L190" s="146"/>
      <c r="M190" s="151"/>
      <c r="T190" s="152"/>
      <c r="AT190" s="148" t="s">
        <v>124</v>
      </c>
      <c r="AU190" s="148" t="s">
        <v>85</v>
      </c>
      <c r="AV190" s="12" t="s">
        <v>83</v>
      </c>
      <c r="AW190" s="12" t="s">
        <v>32</v>
      </c>
      <c r="AX190" s="12" t="s">
        <v>75</v>
      </c>
      <c r="AY190" s="148" t="s">
        <v>116</v>
      </c>
    </row>
    <row r="191" spans="2:65" s="13" customFormat="1" ht="10.15">
      <c r="B191" s="153"/>
      <c r="D191" s="147" t="s">
        <v>124</v>
      </c>
      <c r="E191" s="154" t="s">
        <v>1</v>
      </c>
      <c r="F191" s="155" t="s">
        <v>83</v>
      </c>
      <c r="H191" s="156">
        <v>1</v>
      </c>
      <c r="I191" s="157"/>
      <c r="L191" s="153"/>
      <c r="M191" s="158"/>
      <c r="T191" s="159"/>
      <c r="AT191" s="154" t="s">
        <v>124</v>
      </c>
      <c r="AU191" s="154" t="s">
        <v>85</v>
      </c>
      <c r="AV191" s="13" t="s">
        <v>85</v>
      </c>
      <c r="AW191" s="13" t="s">
        <v>32</v>
      </c>
      <c r="AX191" s="13" t="s">
        <v>75</v>
      </c>
      <c r="AY191" s="154" t="s">
        <v>116</v>
      </c>
    </row>
    <row r="192" spans="2:65" s="14" customFormat="1" ht="10.15">
      <c r="B192" s="160"/>
      <c r="D192" s="147" t="s">
        <v>124</v>
      </c>
      <c r="E192" s="161" t="s">
        <v>1</v>
      </c>
      <c r="F192" s="162" t="s">
        <v>127</v>
      </c>
      <c r="H192" s="163">
        <v>1</v>
      </c>
      <c r="I192" s="164"/>
      <c r="L192" s="160"/>
      <c r="M192" s="165"/>
      <c r="T192" s="166"/>
      <c r="AT192" s="161" t="s">
        <v>124</v>
      </c>
      <c r="AU192" s="161" t="s">
        <v>85</v>
      </c>
      <c r="AV192" s="14" t="s">
        <v>122</v>
      </c>
      <c r="AW192" s="14" t="s">
        <v>32</v>
      </c>
      <c r="AX192" s="14" t="s">
        <v>83</v>
      </c>
      <c r="AY192" s="161" t="s">
        <v>116</v>
      </c>
    </row>
    <row r="193" spans="2:65" s="1" customFormat="1" ht="24.2" customHeight="1">
      <c r="B193" s="31"/>
      <c r="C193" s="167" t="s">
        <v>7</v>
      </c>
      <c r="D193" s="167" t="s">
        <v>215</v>
      </c>
      <c r="E193" s="168" t="s">
        <v>216</v>
      </c>
      <c r="F193" s="169" t="s">
        <v>217</v>
      </c>
      <c r="G193" s="170" t="s">
        <v>192</v>
      </c>
      <c r="H193" s="171">
        <v>1</v>
      </c>
      <c r="I193" s="172"/>
      <c r="J193" s="173">
        <f>ROUND(I193*H193,2)</f>
        <v>0</v>
      </c>
      <c r="K193" s="174"/>
      <c r="L193" s="175"/>
      <c r="M193" s="176" t="s">
        <v>1</v>
      </c>
      <c r="N193" s="177" t="s">
        <v>40</v>
      </c>
      <c r="P193" s="142">
        <f>O193*H193</f>
        <v>0</v>
      </c>
      <c r="Q193" s="142">
        <v>0.108</v>
      </c>
      <c r="R193" s="142">
        <f>Q193*H193</f>
        <v>0.108</v>
      </c>
      <c r="S193" s="142">
        <v>0</v>
      </c>
      <c r="T193" s="143">
        <f>S193*H193</f>
        <v>0</v>
      </c>
      <c r="AR193" s="144" t="s">
        <v>158</v>
      </c>
      <c r="AT193" s="144" t="s">
        <v>215</v>
      </c>
      <c r="AU193" s="144" t="s">
        <v>85</v>
      </c>
      <c r="AY193" s="16" t="s">
        <v>116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83</v>
      </c>
      <c r="BK193" s="145">
        <f>ROUND(I193*H193,2)</f>
        <v>0</v>
      </c>
      <c r="BL193" s="16" t="s">
        <v>122</v>
      </c>
      <c r="BM193" s="144" t="s">
        <v>218</v>
      </c>
    </row>
    <row r="194" spans="2:65" s="12" customFormat="1" ht="10.15">
      <c r="B194" s="146"/>
      <c r="D194" s="147" t="s">
        <v>124</v>
      </c>
      <c r="E194" s="148" t="s">
        <v>1</v>
      </c>
      <c r="F194" s="149" t="s">
        <v>194</v>
      </c>
      <c r="H194" s="148" t="s">
        <v>1</v>
      </c>
      <c r="I194" s="150"/>
      <c r="L194" s="146"/>
      <c r="M194" s="151"/>
      <c r="T194" s="152"/>
      <c r="AT194" s="148" t="s">
        <v>124</v>
      </c>
      <c r="AU194" s="148" t="s">
        <v>85</v>
      </c>
      <c r="AV194" s="12" t="s">
        <v>83</v>
      </c>
      <c r="AW194" s="12" t="s">
        <v>32</v>
      </c>
      <c r="AX194" s="12" t="s">
        <v>75</v>
      </c>
      <c r="AY194" s="148" t="s">
        <v>116</v>
      </c>
    </row>
    <row r="195" spans="2:65" s="13" customFormat="1" ht="10.15">
      <c r="B195" s="153"/>
      <c r="D195" s="147" t="s">
        <v>124</v>
      </c>
      <c r="E195" s="154" t="s">
        <v>1</v>
      </c>
      <c r="F195" s="155" t="s">
        <v>83</v>
      </c>
      <c r="H195" s="156">
        <v>1</v>
      </c>
      <c r="I195" s="157"/>
      <c r="L195" s="153"/>
      <c r="M195" s="158"/>
      <c r="T195" s="159"/>
      <c r="AT195" s="154" t="s">
        <v>124</v>
      </c>
      <c r="AU195" s="154" t="s">
        <v>85</v>
      </c>
      <c r="AV195" s="13" t="s">
        <v>85</v>
      </c>
      <c r="AW195" s="13" t="s">
        <v>32</v>
      </c>
      <c r="AX195" s="13" t="s">
        <v>75</v>
      </c>
      <c r="AY195" s="154" t="s">
        <v>116</v>
      </c>
    </row>
    <row r="196" spans="2:65" s="14" customFormat="1" ht="10.15">
      <c r="B196" s="160"/>
      <c r="D196" s="147" t="s">
        <v>124</v>
      </c>
      <c r="E196" s="161" t="s">
        <v>1</v>
      </c>
      <c r="F196" s="162" t="s">
        <v>127</v>
      </c>
      <c r="H196" s="163">
        <v>1</v>
      </c>
      <c r="I196" s="164"/>
      <c r="L196" s="160"/>
      <c r="M196" s="165"/>
      <c r="T196" s="166"/>
      <c r="AT196" s="161" t="s">
        <v>124</v>
      </c>
      <c r="AU196" s="161" t="s">
        <v>85</v>
      </c>
      <c r="AV196" s="14" t="s">
        <v>122</v>
      </c>
      <c r="AW196" s="14" t="s">
        <v>32</v>
      </c>
      <c r="AX196" s="14" t="s">
        <v>83</v>
      </c>
      <c r="AY196" s="161" t="s">
        <v>116</v>
      </c>
    </row>
    <row r="197" spans="2:65" s="1" customFormat="1" ht="24.2" customHeight="1">
      <c r="B197" s="31"/>
      <c r="C197" s="167" t="s">
        <v>219</v>
      </c>
      <c r="D197" s="167" t="s">
        <v>215</v>
      </c>
      <c r="E197" s="168" t="s">
        <v>220</v>
      </c>
      <c r="F197" s="169" t="s">
        <v>221</v>
      </c>
      <c r="G197" s="170" t="s">
        <v>192</v>
      </c>
      <c r="H197" s="171">
        <v>1</v>
      </c>
      <c r="I197" s="172"/>
      <c r="J197" s="173">
        <f>ROUND(I197*H197,2)</f>
        <v>0</v>
      </c>
      <c r="K197" s="174"/>
      <c r="L197" s="175"/>
      <c r="M197" s="176" t="s">
        <v>1</v>
      </c>
      <c r="N197" s="177" t="s">
        <v>40</v>
      </c>
      <c r="P197" s="142">
        <f>O197*H197</f>
        <v>0</v>
      </c>
      <c r="Q197" s="142">
        <v>0.155</v>
      </c>
      <c r="R197" s="142">
        <f>Q197*H197</f>
        <v>0.155</v>
      </c>
      <c r="S197" s="142">
        <v>0</v>
      </c>
      <c r="T197" s="143">
        <f>S197*H197</f>
        <v>0</v>
      </c>
      <c r="AR197" s="144" t="s">
        <v>158</v>
      </c>
      <c r="AT197" s="144" t="s">
        <v>215</v>
      </c>
      <c r="AU197" s="144" t="s">
        <v>85</v>
      </c>
      <c r="AY197" s="16" t="s">
        <v>116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83</v>
      </c>
      <c r="BK197" s="145">
        <f>ROUND(I197*H197,2)</f>
        <v>0</v>
      </c>
      <c r="BL197" s="16" t="s">
        <v>122</v>
      </c>
      <c r="BM197" s="144" t="s">
        <v>222</v>
      </c>
    </row>
    <row r="198" spans="2:65" s="12" customFormat="1" ht="10.15">
      <c r="B198" s="146"/>
      <c r="D198" s="147" t="s">
        <v>124</v>
      </c>
      <c r="E198" s="148" t="s">
        <v>1</v>
      </c>
      <c r="F198" s="149" t="s">
        <v>194</v>
      </c>
      <c r="H198" s="148" t="s">
        <v>1</v>
      </c>
      <c r="I198" s="150"/>
      <c r="L198" s="146"/>
      <c r="M198" s="151"/>
      <c r="T198" s="152"/>
      <c r="AT198" s="148" t="s">
        <v>124</v>
      </c>
      <c r="AU198" s="148" t="s">
        <v>85</v>
      </c>
      <c r="AV198" s="12" t="s">
        <v>83</v>
      </c>
      <c r="AW198" s="12" t="s">
        <v>32</v>
      </c>
      <c r="AX198" s="12" t="s">
        <v>75</v>
      </c>
      <c r="AY198" s="148" t="s">
        <v>116</v>
      </c>
    </row>
    <row r="199" spans="2:65" s="13" customFormat="1" ht="10.15">
      <c r="B199" s="153"/>
      <c r="D199" s="147" t="s">
        <v>124</v>
      </c>
      <c r="E199" s="154" t="s">
        <v>1</v>
      </c>
      <c r="F199" s="155" t="s">
        <v>83</v>
      </c>
      <c r="H199" s="156">
        <v>1</v>
      </c>
      <c r="I199" s="157"/>
      <c r="L199" s="153"/>
      <c r="M199" s="158"/>
      <c r="T199" s="159"/>
      <c r="AT199" s="154" t="s">
        <v>124</v>
      </c>
      <c r="AU199" s="154" t="s">
        <v>85</v>
      </c>
      <c r="AV199" s="13" t="s">
        <v>85</v>
      </c>
      <c r="AW199" s="13" t="s">
        <v>32</v>
      </c>
      <c r="AX199" s="13" t="s">
        <v>75</v>
      </c>
      <c r="AY199" s="154" t="s">
        <v>116</v>
      </c>
    </row>
    <row r="200" spans="2:65" s="14" customFormat="1" ht="10.15">
      <c r="B200" s="160"/>
      <c r="D200" s="147" t="s">
        <v>124</v>
      </c>
      <c r="E200" s="161" t="s">
        <v>1</v>
      </c>
      <c r="F200" s="162" t="s">
        <v>127</v>
      </c>
      <c r="H200" s="163">
        <v>1</v>
      </c>
      <c r="I200" s="164"/>
      <c r="L200" s="160"/>
      <c r="M200" s="165"/>
      <c r="T200" s="166"/>
      <c r="AT200" s="161" t="s">
        <v>124</v>
      </c>
      <c r="AU200" s="161" t="s">
        <v>85</v>
      </c>
      <c r="AV200" s="14" t="s">
        <v>122</v>
      </c>
      <c r="AW200" s="14" t="s">
        <v>32</v>
      </c>
      <c r="AX200" s="14" t="s">
        <v>83</v>
      </c>
      <c r="AY200" s="161" t="s">
        <v>116</v>
      </c>
    </row>
    <row r="201" spans="2:65" s="1" customFormat="1" ht="21.75" customHeight="1">
      <c r="B201" s="31"/>
      <c r="C201" s="167" t="s">
        <v>223</v>
      </c>
      <c r="D201" s="167" t="s">
        <v>215</v>
      </c>
      <c r="E201" s="168" t="s">
        <v>224</v>
      </c>
      <c r="F201" s="169" t="s">
        <v>225</v>
      </c>
      <c r="G201" s="170" t="s">
        <v>192</v>
      </c>
      <c r="H201" s="171">
        <v>1</v>
      </c>
      <c r="I201" s="172"/>
      <c r="J201" s="173">
        <f>ROUND(I201*H201,2)</f>
        <v>0</v>
      </c>
      <c r="K201" s="174"/>
      <c r="L201" s="175"/>
      <c r="M201" s="176" t="s">
        <v>1</v>
      </c>
      <c r="N201" s="177" t="s">
        <v>40</v>
      </c>
      <c r="P201" s="142">
        <f>O201*H201</f>
        <v>0</v>
      </c>
      <c r="Q201" s="142">
        <v>0.17499999999999999</v>
      </c>
      <c r="R201" s="142">
        <f>Q201*H201</f>
        <v>0.17499999999999999</v>
      </c>
      <c r="S201" s="142">
        <v>0</v>
      </c>
      <c r="T201" s="143">
        <f>S201*H201</f>
        <v>0</v>
      </c>
      <c r="AR201" s="144" t="s">
        <v>158</v>
      </c>
      <c r="AT201" s="144" t="s">
        <v>215</v>
      </c>
      <c r="AU201" s="144" t="s">
        <v>85</v>
      </c>
      <c r="AY201" s="16" t="s">
        <v>116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83</v>
      </c>
      <c r="BK201" s="145">
        <f>ROUND(I201*H201,2)</f>
        <v>0</v>
      </c>
      <c r="BL201" s="16" t="s">
        <v>122</v>
      </c>
      <c r="BM201" s="144" t="s">
        <v>226</v>
      </c>
    </row>
    <row r="202" spans="2:65" s="12" customFormat="1" ht="10.15">
      <c r="B202" s="146"/>
      <c r="D202" s="147" t="s">
        <v>124</v>
      </c>
      <c r="E202" s="148" t="s">
        <v>1</v>
      </c>
      <c r="F202" s="149" t="s">
        <v>194</v>
      </c>
      <c r="H202" s="148" t="s">
        <v>1</v>
      </c>
      <c r="I202" s="150"/>
      <c r="L202" s="146"/>
      <c r="M202" s="151"/>
      <c r="T202" s="152"/>
      <c r="AT202" s="148" t="s">
        <v>124</v>
      </c>
      <c r="AU202" s="148" t="s">
        <v>85</v>
      </c>
      <c r="AV202" s="12" t="s">
        <v>83</v>
      </c>
      <c r="AW202" s="12" t="s">
        <v>32</v>
      </c>
      <c r="AX202" s="12" t="s">
        <v>75</v>
      </c>
      <c r="AY202" s="148" t="s">
        <v>116</v>
      </c>
    </row>
    <row r="203" spans="2:65" s="13" customFormat="1" ht="10.15">
      <c r="B203" s="153"/>
      <c r="D203" s="147" t="s">
        <v>124</v>
      </c>
      <c r="E203" s="154" t="s">
        <v>1</v>
      </c>
      <c r="F203" s="155" t="s">
        <v>83</v>
      </c>
      <c r="H203" s="156">
        <v>1</v>
      </c>
      <c r="I203" s="157"/>
      <c r="L203" s="153"/>
      <c r="M203" s="158"/>
      <c r="T203" s="159"/>
      <c r="AT203" s="154" t="s">
        <v>124</v>
      </c>
      <c r="AU203" s="154" t="s">
        <v>85</v>
      </c>
      <c r="AV203" s="13" t="s">
        <v>85</v>
      </c>
      <c r="AW203" s="13" t="s">
        <v>32</v>
      </c>
      <c r="AX203" s="13" t="s">
        <v>75</v>
      </c>
      <c r="AY203" s="154" t="s">
        <v>116</v>
      </c>
    </row>
    <row r="204" spans="2:65" s="14" customFormat="1" ht="10.15">
      <c r="B204" s="160"/>
      <c r="D204" s="147" t="s">
        <v>124</v>
      </c>
      <c r="E204" s="161" t="s">
        <v>1</v>
      </c>
      <c r="F204" s="162" t="s">
        <v>127</v>
      </c>
      <c r="H204" s="163">
        <v>1</v>
      </c>
      <c r="I204" s="164"/>
      <c r="L204" s="160"/>
      <c r="M204" s="165"/>
      <c r="T204" s="166"/>
      <c r="AT204" s="161" t="s">
        <v>124</v>
      </c>
      <c r="AU204" s="161" t="s">
        <v>85</v>
      </c>
      <c r="AV204" s="14" t="s">
        <v>122</v>
      </c>
      <c r="AW204" s="14" t="s">
        <v>32</v>
      </c>
      <c r="AX204" s="14" t="s">
        <v>83</v>
      </c>
      <c r="AY204" s="161" t="s">
        <v>116</v>
      </c>
    </row>
    <row r="205" spans="2:65" s="1" customFormat="1" ht="24.2" customHeight="1">
      <c r="B205" s="31"/>
      <c r="C205" s="167" t="s">
        <v>227</v>
      </c>
      <c r="D205" s="167" t="s">
        <v>215</v>
      </c>
      <c r="E205" s="168" t="s">
        <v>228</v>
      </c>
      <c r="F205" s="169" t="s">
        <v>229</v>
      </c>
      <c r="G205" s="170" t="s">
        <v>192</v>
      </c>
      <c r="H205" s="171">
        <v>1</v>
      </c>
      <c r="I205" s="172"/>
      <c r="J205" s="173">
        <f>ROUND(I205*H205,2)</f>
        <v>0</v>
      </c>
      <c r="K205" s="174"/>
      <c r="L205" s="175"/>
      <c r="M205" s="176" t="s">
        <v>1</v>
      </c>
      <c r="N205" s="177" t="s">
        <v>40</v>
      </c>
      <c r="P205" s="142">
        <f>O205*H205</f>
        <v>0</v>
      </c>
      <c r="Q205" s="142">
        <v>7.0000000000000007E-2</v>
      </c>
      <c r="R205" s="142">
        <f>Q205*H205</f>
        <v>7.0000000000000007E-2</v>
      </c>
      <c r="S205" s="142">
        <v>0</v>
      </c>
      <c r="T205" s="143">
        <f>S205*H205</f>
        <v>0</v>
      </c>
      <c r="AR205" s="144" t="s">
        <v>158</v>
      </c>
      <c r="AT205" s="144" t="s">
        <v>215</v>
      </c>
      <c r="AU205" s="144" t="s">
        <v>85</v>
      </c>
      <c r="AY205" s="16" t="s">
        <v>116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83</v>
      </c>
      <c r="BK205" s="145">
        <f>ROUND(I205*H205,2)</f>
        <v>0</v>
      </c>
      <c r="BL205" s="16" t="s">
        <v>122</v>
      </c>
      <c r="BM205" s="144" t="s">
        <v>230</v>
      </c>
    </row>
    <row r="206" spans="2:65" s="12" customFormat="1" ht="10.15">
      <c r="B206" s="146"/>
      <c r="D206" s="147" t="s">
        <v>124</v>
      </c>
      <c r="E206" s="148" t="s">
        <v>1</v>
      </c>
      <c r="F206" s="149" t="s">
        <v>194</v>
      </c>
      <c r="H206" s="148" t="s">
        <v>1</v>
      </c>
      <c r="I206" s="150"/>
      <c r="L206" s="146"/>
      <c r="M206" s="151"/>
      <c r="T206" s="152"/>
      <c r="AT206" s="148" t="s">
        <v>124</v>
      </c>
      <c r="AU206" s="148" t="s">
        <v>85</v>
      </c>
      <c r="AV206" s="12" t="s">
        <v>83</v>
      </c>
      <c r="AW206" s="12" t="s">
        <v>32</v>
      </c>
      <c r="AX206" s="12" t="s">
        <v>75</v>
      </c>
      <c r="AY206" s="148" t="s">
        <v>116</v>
      </c>
    </row>
    <row r="207" spans="2:65" s="13" customFormat="1" ht="10.15">
      <c r="B207" s="153"/>
      <c r="D207" s="147" t="s">
        <v>124</v>
      </c>
      <c r="E207" s="154" t="s">
        <v>1</v>
      </c>
      <c r="F207" s="155" t="s">
        <v>83</v>
      </c>
      <c r="H207" s="156">
        <v>1</v>
      </c>
      <c r="I207" s="157"/>
      <c r="L207" s="153"/>
      <c r="M207" s="158"/>
      <c r="T207" s="159"/>
      <c r="AT207" s="154" t="s">
        <v>124</v>
      </c>
      <c r="AU207" s="154" t="s">
        <v>85</v>
      </c>
      <c r="AV207" s="13" t="s">
        <v>85</v>
      </c>
      <c r="AW207" s="13" t="s">
        <v>32</v>
      </c>
      <c r="AX207" s="13" t="s">
        <v>75</v>
      </c>
      <c r="AY207" s="154" t="s">
        <v>116</v>
      </c>
    </row>
    <row r="208" spans="2:65" s="14" customFormat="1" ht="10.15">
      <c r="B208" s="160"/>
      <c r="D208" s="147" t="s">
        <v>124</v>
      </c>
      <c r="E208" s="161" t="s">
        <v>1</v>
      </c>
      <c r="F208" s="162" t="s">
        <v>127</v>
      </c>
      <c r="H208" s="163">
        <v>1</v>
      </c>
      <c r="I208" s="164"/>
      <c r="L208" s="160"/>
      <c r="M208" s="165"/>
      <c r="T208" s="166"/>
      <c r="AT208" s="161" t="s">
        <v>124</v>
      </c>
      <c r="AU208" s="161" t="s">
        <v>85</v>
      </c>
      <c r="AV208" s="14" t="s">
        <v>122</v>
      </c>
      <c r="AW208" s="14" t="s">
        <v>32</v>
      </c>
      <c r="AX208" s="14" t="s">
        <v>83</v>
      </c>
      <c r="AY208" s="161" t="s">
        <v>116</v>
      </c>
    </row>
    <row r="209" spans="2:65" s="1" customFormat="1" ht="33" customHeight="1">
      <c r="B209" s="31"/>
      <c r="C209" s="167" t="s">
        <v>231</v>
      </c>
      <c r="D209" s="167" t="s">
        <v>215</v>
      </c>
      <c r="E209" s="168" t="s">
        <v>232</v>
      </c>
      <c r="F209" s="169" t="s">
        <v>233</v>
      </c>
      <c r="G209" s="170" t="s">
        <v>192</v>
      </c>
      <c r="H209" s="171">
        <v>1</v>
      </c>
      <c r="I209" s="172"/>
      <c r="J209" s="173">
        <f>ROUND(I209*H209,2)</f>
        <v>0</v>
      </c>
      <c r="K209" s="174"/>
      <c r="L209" s="175"/>
      <c r="M209" s="176" t="s">
        <v>1</v>
      </c>
      <c r="N209" s="177" t="s">
        <v>40</v>
      </c>
      <c r="P209" s="142">
        <f>O209*H209</f>
        <v>0</v>
      </c>
      <c r="Q209" s="142">
        <v>0.17</v>
      </c>
      <c r="R209" s="142">
        <f>Q209*H209</f>
        <v>0.17</v>
      </c>
      <c r="S209" s="142">
        <v>0</v>
      </c>
      <c r="T209" s="143">
        <f>S209*H209</f>
        <v>0</v>
      </c>
      <c r="AR209" s="144" t="s">
        <v>158</v>
      </c>
      <c r="AT209" s="144" t="s">
        <v>215</v>
      </c>
      <c r="AU209" s="144" t="s">
        <v>85</v>
      </c>
      <c r="AY209" s="16" t="s">
        <v>116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83</v>
      </c>
      <c r="BK209" s="145">
        <f>ROUND(I209*H209,2)</f>
        <v>0</v>
      </c>
      <c r="BL209" s="16" t="s">
        <v>122</v>
      </c>
      <c r="BM209" s="144" t="s">
        <v>234</v>
      </c>
    </row>
    <row r="210" spans="2:65" s="12" customFormat="1" ht="10.15">
      <c r="B210" s="146"/>
      <c r="D210" s="147" t="s">
        <v>124</v>
      </c>
      <c r="E210" s="148" t="s">
        <v>1</v>
      </c>
      <c r="F210" s="149" t="s">
        <v>194</v>
      </c>
      <c r="H210" s="148" t="s">
        <v>1</v>
      </c>
      <c r="I210" s="150"/>
      <c r="L210" s="146"/>
      <c r="M210" s="151"/>
      <c r="T210" s="152"/>
      <c r="AT210" s="148" t="s">
        <v>124</v>
      </c>
      <c r="AU210" s="148" t="s">
        <v>85</v>
      </c>
      <c r="AV210" s="12" t="s">
        <v>83</v>
      </c>
      <c r="AW210" s="12" t="s">
        <v>32</v>
      </c>
      <c r="AX210" s="12" t="s">
        <v>75</v>
      </c>
      <c r="AY210" s="148" t="s">
        <v>116</v>
      </c>
    </row>
    <row r="211" spans="2:65" s="13" customFormat="1" ht="10.15">
      <c r="B211" s="153"/>
      <c r="D211" s="147" t="s">
        <v>124</v>
      </c>
      <c r="E211" s="154" t="s">
        <v>1</v>
      </c>
      <c r="F211" s="155" t="s">
        <v>83</v>
      </c>
      <c r="H211" s="156">
        <v>1</v>
      </c>
      <c r="I211" s="157"/>
      <c r="L211" s="153"/>
      <c r="M211" s="158"/>
      <c r="T211" s="159"/>
      <c r="AT211" s="154" t="s">
        <v>124</v>
      </c>
      <c r="AU211" s="154" t="s">
        <v>85</v>
      </c>
      <c r="AV211" s="13" t="s">
        <v>85</v>
      </c>
      <c r="AW211" s="13" t="s">
        <v>32</v>
      </c>
      <c r="AX211" s="13" t="s">
        <v>75</v>
      </c>
      <c r="AY211" s="154" t="s">
        <v>116</v>
      </c>
    </row>
    <row r="212" spans="2:65" s="14" customFormat="1" ht="10.15">
      <c r="B212" s="160"/>
      <c r="D212" s="147" t="s">
        <v>124</v>
      </c>
      <c r="E212" s="161" t="s">
        <v>1</v>
      </c>
      <c r="F212" s="162" t="s">
        <v>127</v>
      </c>
      <c r="H212" s="163">
        <v>1</v>
      </c>
      <c r="I212" s="164"/>
      <c r="L212" s="160"/>
      <c r="M212" s="165"/>
      <c r="T212" s="166"/>
      <c r="AT212" s="161" t="s">
        <v>124</v>
      </c>
      <c r="AU212" s="161" t="s">
        <v>85</v>
      </c>
      <c r="AV212" s="14" t="s">
        <v>122</v>
      </c>
      <c r="AW212" s="14" t="s">
        <v>32</v>
      </c>
      <c r="AX212" s="14" t="s">
        <v>83</v>
      </c>
      <c r="AY212" s="161" t="s">
        <v>116</v>
      </c>
    </row>
    <row r="213" spans="2:65" s="1" customFormat="1" ht="24.2" customHeight="1">
      <c r="B213" s="31"/>
      <c r="C213" s="167" t="s">
        <v>235</v>
      </c>
      <c r="D213" s="167" t="s">
        <v>215</v>
      </c>
      <c r="E213" s="168" t="s">
        <v>236</v>
      </c>
      <c r="F213" s="169" t="s">
        <v>237</v>
      </c>
      <c r="G213" s="170" t="s">
        <v>192</v>
      </c>
      <c r="H213" s="171">
        <v>1</v>
      </c>
      <c r="I213" s="172"/>
      <c r="J213" s="173">
        <f>ROUND(I213*H213,2)</f>
        <v>0</v>
      </c>
      <c r="K213" s="174"/>
      <c r="L213" s="175"/>
      <c r="M213" s="176" t="s">
        <v>1</v>
      </c>
      <c r="N213" s="177" t="s">
        <v>40</v>
      </c>
      <c r="P213" s="142">
        <f>O213*H213</f>
        <v>0</v>
      </c>
      <c r="Q213" s="142">
        <v>4.0000000000000001E-3</v>
      </c>
      <c r="R213" s="142">
        <f>Q213*H213</f>
        <v>4.0000000000000001E-3</v>
      </c>
      <c r="S213" s="142">
        <v>0</v>
      </c>
      <c r="T213" s="143">
        <f>S213*H213</f>
        <v>0</v>
      </c>
      <c r="AR213" s="144" t="s">
        <v>158</v>
      </c>
      <c r="AT213" s="144" t="s">
        <v>215</v>
      </c>
      <c r="AU213" s="144" t="s">
        <v>85</v>
      </c>
      <c r="AY213" s="16" t="s">
        <v>116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83</v>
      </c>
      <c r="BK213" s="145">
        <f>ROUND(I213*H213,2)</f>
        <v>0</v>
      </c>
      <c r="BL213" s="16" t="s">
        <v>122</v>
      </c>
      <c r="BM213" s="144" t="s">
        <v>238</v>
      </c>
    </row>
    <row r="214" spans="2:65" s="12" customFormat="1" ht="10.15">
      <c r="B214" s="146"/>
      <c r="D214" s="147" t="s">
        <v>124</v>
      </c>
      <c r="E214" s="148" t="s">
        <v>1</v>
      </c>
      <c r="F214" s="149" t="s">
        <v>194</v>
      </c>
      <c r="H214" s="148" t="s">
        <v>1</v>
      </c>
      <c r="I214" s="150"/>
      <c r="L214" s="146"/>
      <c r="M214" s="151"/>
      <c r="T214" s="152"/>
      <c r="AT214" s="148" t="s">
        <v>124</v>
      </c>
      <c r="AU214" s="148" t="s">
        <v>85</v>
      </c>
      <c r="AV214" s="12" t="s">
        <v>83</v>
      </c>
      <c r="AW214" s="12" t="s">
        <v>32</v>
      </c>
      <c r="AX214" s="12" t="s">
        <v>75</v>
      </c>
      <c r="AY214" s="148" t="s">
        <v>116</v>
      </c>
    </row>
    <row r="215" spans="2:65" s="13" customFormat="1" ht="10.15">
      <c r="B215" s="153"/>
      <c r="D215" s="147" t="s">
        <v>124</v>
      </c>
      <c r="E215" s="154" t="s">
        <v>1</v>
      </c>
      <c r="F215" s="155" t="s">
        <v>83</v>
      </c>
      <c r="H215" s="156">
        <v>1</v>
      </c>
      <c r="I215" s="157"/>
      <c r="L215" s="153"/>
      <c r="M215" s="158"/>
      <c r="T215" s="159"/>
      <c r="AT215" s="154" t="s">
        <v>124</v>
      </c>
      <c r="AU215" s="154" t="s">
        <v>85</v>
      </c>
      <c r="AV215" s="13" t="s">
        <v>85</v>
      </c>
      <c r="AW215" s="13" t="s">
        <v>32</v>
      </c>
      <c r="AX215" s="13" t="s">
        <v>75</v>
      </c>
      <c r="AY215" s="154" t="s">
        <v>116</v>
      </c>
    </row>
    <row r="216" spans="2:65" s="14" customFormat="1" ht="10.15">
      <c r="B216" s="160"/>
      <c r="D216" s="147" t="s">
        <v>124</v>
      </c>
      <c r="E216" s="161" t="s">
        <v>1</v>
      </c>
      <c r="F216" s="162" t="s">
        <v>127</v>
      </c>
      <c r="H216" s="163">
        <v>1</v>
      </c>
      <c r="I216" s="164"/>
      <c r="L216" s="160"/>
      <c r="M216" s="165"/>
      <c r="T216" s="166"/>
      <c r="AT216" s="161" t="s">
        <v>124</v>
      </c>
      <c r="AU216" s="161" t="s">
        <v>85</v>
      </c>
      <c r="AV216" s="14" t="s">
        <v>122</v>
      </c>
      <c r="AW216" s="14" t="s">
        <v>32</v>
      </c>
      <c r="AX216" s="14" t="s">
        <v>83</v>
      </c>
      <c r="AY216" s="161" t="s">
        <v>116</v>
      </c>
    </row>
    <row r="217" spans="2:65" s="1" customFormat="1" ht="55.5" customHeight="1">
      <c r="B217" s="31"/>
      <c r="C217" s="132" t="s">
        <v>239</v>
      </c>
      <c r="D217" s="132" t="s">
        <v>118</v>
      </c>
      <c r="E217" s="133" t="s">
        <v>240</v>
      </c>
      <c r="F217" s="134" t="s">
        <v>241</v>
      </c>
      <c r="G217" s="135" t="s">
        <v>130</v>
      </c>
      <c r="H217" s="136">
        <v>368.72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40</v>
      </c>
      <c r="P217" s="142">
        <f>O217*H217</f>
        <v>0</v>
      </c>
      <c r="Q217" s="142">
        <v>0.12095</v>
      </c>
      <c r="R217" s="142">
        <f>Q217*H217</f>
        <v>44.596684000000003</v>
      </c>
      <c r="S217" s="142">
        <v>0</v>
      </c>
      <c r="T217" s="143">
        <f>S217*H217</f>
        <v>0</v>
      </c>
      <c r="AR217" s="144" t="s">
        <v>122</v>
      </c>
      <c r="AT217" s="144" t="s">
        <v>118</v>
      </c>
      <c r="AU217" s="144" t="s">
        <v>85</v>
      </c>
      <c r="AY217" s="16" t="s">
        <v>116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83</v>
      </c>
      <c r="BK217" s="145">
        <f>ROUND(I217*H217,2)</f>
        <v>0</v>
      </c>
      <c r="BL217" s="16" t="s">
        <v>122</v>
      </c>
      <c r="BM217" s="144" t="s">
        <v>242</v>
      </c>
    </row>
    <row r="218" spans="2:65" s="13" customFormat="1" ht="10.15">
      <c r="B218" s="153"/>
      <c r="D218" s="147" t="s">
        <v>124</v>
      </c>
      <c r="E218" s="154" t="s">
        <v>1</v>
      </c>
      <c r="F218" s="155" t="s">
        <v>133</v>
      </c>
      <c r="H218" s="156">
        <v>368.72</v>
      </c>
      <c r="I218" s="157"/>
      <c r="L218" s="153"/>
      <c r="M218" s="158"/>
      <c r="T218" s="159"/>
      <c r="AT218" s="154" t="s">
        <v>124</v>
      </c>
      <c r="AU218" s="154" t="s">
        <v>85</v>
      </c>
      <c r="AV218" s="13" t="s">
        <v>85</v>
      </c>
      <c r="AW218" s="13" t="s">
        <v>32</v>
      </c>
      <c r="AX218" s="13" t="s">
        <v>75</v>
      </c>
      <c r="AY218" s="154" t="s">
        <v>116</v>
      </c>
    </row>
    <row r="219" spans="2:65" s="14" customFormat="1" ht="10.15">
      <c r="B219" s="160"/>
      <c r="D219" s="147" t="s">
        <v>124</v>
      </c>
      <c r="E219" s="161" t="s">
        <v>1</v>
      </c>
      <c r="F219" s="162" t="s">
        <v>127</v>
      </c>
      <c r="H219" s="163">
        <v>368.72</v>
      </c>
      <c r="I219" s="164"/>
      <c r="L219" s="160"/>
      <c r="M219" s="165"/>
      <c r="T219" s="166"/>
      <c r="AT219" s="161" t="s">
        <v>124</v>
      </c>
      <c r="AU219" s="161" t="s">
        <v>85</v>
      </c>
      <c r="AV219" s="14" t="s">
        <v>122</v>
      </c>
      <c r="AW219" s="14" t="s">
        <v>32</v>
      </c>
      <c r="AX219" s="14" t="s">
        <v>83</v>
      </c>
      <c r="AY219" s="161" t="s">
        <v>116</v>
      </c>
    </row>
    <row r="220" spans="2:65" s="1" customFormat="1" ht="16.5" customHeight="1">
      <c r="B220" s="31"/>
      <c r="C220" s="167" t="s">
        <v>243</v>
      </c>
      <c r="D220" s="167" t="s">
        <v>215</v>
      </c>
      <c r="E220" s="168" t="s">
        <v>244</v>
      </c>
      <c r="F220" s="169" t="s">
        <v>245</v>
      </c>
      <c r="G220" s="170" t="s">
        <v>130</v>
      </c>
      <c r="H220" s="171">
        <v>405.59199999999998</v>
      </c>
      <c r="I220" s="172"/>
      <c r="J220" s="173">
        <f>ROUND(I220*H220,2)</f>
        <v>0</v>
      </c>
      <c r="K220" s="174"/>
      <c r="L220" s="175"/>
      <c r="M220" s="176" t="s">
        <v>1</v>
      </c>
      <c r="N220" s="177" t="s">
        <v>40</v>
      </c>
      <c r="P220" s="142">
        <f>O220*H220</f>
        <v>0</v>
      </c>
      <c r="Q220" s="142">
        <v>5.6000000000000001E-2</v>
      </c>
      <c r="R220" s="142">
        <f>Q220*H220</f>
        <v>22.713152000000001</v>
      </c>
      <c r="S220" s="142">
        <v>0</v>
      </c>
      <c r="T220" s="143">
        <f>S220*H220</f>
        <v>0</v>
      </c>
      <c r="AR220" s="144" t="s">
        <v>158</v>
      </c>
      <c r="AT220" s="144" t="s">
        <v>215</v>
      </c>
      <c r="AU220" s="144" t="s">
        <v>85</v>
      </c>
      <c r="AY220" s="16" t="s">
        <v>116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83</v>
      </c>
      <c r="BK220" s="145">
        <f>ROUND(I220*H220,2)</f>
        <v>0</v>
      </c>
      <c r="BL220" s="16" t="s">
        <v>122</v>
      </c>
      <c r="BM220" s="144" t="s">
        <v>246</v>
      </c>
    </row>
    <row r="221" spans="2:65" s="13" customFormat="1" ht="10.15">
      <c r="B221" s="153"/>
      <c r="D221" s="147" t="s">
        <v>124</v>
      </c>
      <c r="E221" s="154" t="s">
        <v>1</v>
      </c>
      <c r="F221" s="155" t="s">
        <v>247</v>
      </c>
      <c r="H221" s="156">
        <v>405.59199999999998</v>
      </c>
      <c r="I221" s="157"/>
      <c r="L221" s="153"/>
      <c r="M221" s="158"/>
      <c r="T221" s="159"/>
      <c r="AT221" s="154" t="s">
        <v>124</v>
      </c>
      <c r="AU221" s="154" t="s">
        <v>85</v>
      </c>
      <c r="AV221" s="13" t="s">
        <v>85</v>
      </c>
      <c r="AW221" s="13" t="s">
        <v>32</v>
      </c>
      <c r="AX221" s="13" t="s">
        <v>75</v>
      </c>
      <c r="AY221" s="154" t="s">
        <v>116</v>
      </c>
    </row>
    <row r="222" spans="2:65" s="14" customFormat="1" ht="10.15">
      <c r="B222" s="160"/>
      <c r="D222" s="147" t="s">
        <v>124</v>
      </c>
      <c r="E222" s="161" t="s">
        <v>1</v>
      </c>
      <c r="F222" s="162" t="s">
        <v>127</v>
      </c>
      <c r="H222" s="163">
        <v>405.59199999999998</v>
      </c>
      <c r="I222" s="164"/>
      <c r="L222" s="160"/>
      <c r="M222" s="165"/>
      <c r="T222" s="166"/>
      <c r="AT222" s="161" t="s">
        <v>124</v>
      </c>
      <c r="AU222" s="161" t="s">
        <v>85</v>
      </c>
      <c r="AV222" s="14" t="s">
        <v>122</v>
      </c>
      <c r="AW222" s="14" t="s">
        <v>32</v>
      </c>
      <c r="AX222" s="14" t="s">
        <v>83</v>
      </c>
      <c r="AY222" s="161" t="s">
        <v>116</v>
      </c>
    </row>
    <row r="223" spans="2:65" s="1" customFormat="1" ht="62.75" customHeight="1">
      <c r="B223" s="31"/>
      <c r="C223" s="132" t="s">
        <v>248</v>
      </c>
      <c r="D223" s="132" t="s">
        <v>118</v>
      </c>
      <c r="E223" s="133" t="s">
        <v>249</v>
      </c>
      <c r="F223" s="134" t="s">
        <v>250</v>
      </c>
      <c r="G223" s="135" t="s">
        <v>130</v>
      </c>
      <c r="H223" s="136">
        <v>11.1</v>
      </c>
      <c r="I223" s="137"/>
      <c r="J223" s="138">
        <f>ROUND(I223*H223,2)</f>
        <v>0</v>
      </c>
      <c r="K223" s="139"/>
      <c r="L223" s="31"/>
      <c r="M223" s="140" t="s">
        <v>1</v>
      </c>
      <c r="N223" s="141" t="s">
        <v>40</v>
      </c>
      <c r="P223" s="142">
        <f>O223*H223</f>
        <v>0</v>
      </c>
      <c r="Q223" s="142">
        <v>6.0999999999999997E-4</v>
      </c>
      <c r="R223" s="142">
        <f>Q223*H223</f>
        <v>6.7709999999999992E-3</v>
      </c>
      <c r="S223" s="142">
        <v>0</v>
      </c>
      <c r="T223" s="143">
        <f>S223*H223</f>
        <v>0</v>
      </c>
      <c r="AR223" s="144" t="s">
        <v>122</v>
      </c>
      <c r="AT223" s="144" t="s">
        <v>118</v>
      </c>
      <c r="AU223" s="144" t="s">
        <v>85</v>
      </c>
      <c r="AY223" s="16" t="s">
        <v>116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83</v>
      </c>
      <c r="BK223" s="145">
        <f>ROUND(I223*H223,2)</f>
        <v>0</v>
      </c>
      <c r="BL223" s="16" t="s">
        <v>122</v>
      </c>
      <c r="BM223" s="144" t="s">
        <v>251</v>
      </c>
    </row>
    <row r="224" spans="2:65" s="13" customFormat="1" ht="10.15">
      <c r="B224" s="153"/>
      <c r="D224" s="147" t="s">
        <v>124</v>
      </c>
      <c r="E224" s="154" t="s">
        <v>1</v>
      </c>
      <c r="F224" s="155" t="s">
        <v>252</v>
      </c>
      <c r="H224" s="156">
        <v>11.1</v>
      </c>
      <c r="I224" s="157"/>
      <c r="L224" s="153"/>
      <c r="M224" s="158"/>
      <c r="T224" s="159"/>
      <c r="AT224" s="154" t="s">
        <v>124</v>
      </c>
      <c r="AU224" s="154" t="s">
        <v>85</v>
      </c>
      <c r="AV224" s="13" t="s">
        <v>85</v>
      </c>
      <c r="AW224" s="13" t="s">
        <v>32</v>
      </c>
      <c r="AX224" s="13" t="s">
        <v>75</v>
      </c>
      <c r="AY224" s="154" t="s">
        <v>116</v>
      </c>
    </row>
    <row r="225" spans="2:65" s="14" customFormat="1" ht="10.15">
      <c r="B225" s="160"/>
      <c r="D225" s="147" t="s">
        <v>124</v>
      </c>
      <c r="E225" s="161" t="s">
        <v>1</v>
      </c>
      <c r="F225" s="162" t="s">
        <v>127</v>
      </c>
      <c r="H225" s="163">
        <v>11.1</v>
      </c>
      <c r="I225" s="164"/>
      <c r="L225" s="160"/>
      <c r="M225" s="165"/>
      <c r="T225" s="166"/>
      <c r="AT225" s="161" t="s">
        <v>124</v>
      </c>
      <c r="AU225" s="161" t="s">
        <v>85</v>
      </c>
      <c r="AV225" s="14" t="s">
        <v>122</v>
      </c>
      <c r="AW225" s="14" t="s">
        <v>32</v>
      </c>
      <c r="AX225" s="14" t="s">
        <v>83</v>
      </c>
      <c r="AY225" s="161" t="s">
        <v>116</v>
      </c>
    </row>
    <row r="226" spans="2:65" s="11" customFormat="1" ht="22.8" customHeight="1">
      <c r="B226" s="120"/>
      <c r="D226" s="121" t="s">
        <v>74</v>
      </c>
      <c r="E226" s="130" t="s">
        <v>253</v>
      </c>
      <c r="F226" s="130" t="s">
        <v>254</v>
      </c>
      <c r="I226" s="123"/>
      <c r="J226" s="131">
        <f>BK226</f>
        <v>0</v>
      </c>
      <c r="L226" s="120"/>
      <c r="M226" s="125"/>
      <c r="P226" s="126">
        <f>SUM(P227:P232)</f>
        <v>0</v>
      </c>
      <c r="R226" s="126">
        <f>SUM(R227:R232)</f>
        <v>0</v>
      </c>
      <c r="T226" s="127">
        <f>SUM(T227:T232)</f>
        <v>0</v>
      </c>
      <c r="AR226" s="121" t="s">
        <v>83</v>
      </c>
      <c r="AT226" s="128" t="s">
        <v>74</v>
      </c>
      <c r="AU226" s="128" t="s">
        <v>83</v>
      </c>
      <c r="AY226" s="121" t="s">
        <v>116</v>
      </c>
      <c r="BK226" s="129">
        <f>SUM(BK227:BK232)</f>
        <v>0</v>
      </c>
    </row>
    <row r="227" spans="2:65" s="1" customFormat="1" ht="44.25" customHeight="1">
      <c r="B227" s="31"/>
      <c r="C227" s="132" t="s">
        <v>255</v>
      </c>
      <c r="D227" s="132" t="s">
        <v>118</v>
      </c>
      <c r="E227" s="133" t="s">
        <v>256</v>
      </c>
      <c r="F227" s="134" t="s">
        <v>257</v>
      </c>
      <c r="G227" s="135" t="s">
        <v>141</v>
      </c>
      <c r="H227" s="136">
        <v>1388.297</v>
      </c>
      <c r="I227" s="137"/>
      <c r="J227" s="138">
        <f>ROUND(I227*H227,2)</f>
        <v>0</v>
      </c>
      <c r="K227" s="139"/>
      <c r="L227" s="31"/>
      <c r="M227" s="140" t="s">
        <v>1</v>
      </c>
      <c r="N227" s="141" t="s">
        <v>40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122</v>
      </c>
      <c r="AT227" s="144" t="s">
        <v>118</v>
      </c>
      <c r="AU227" s="144" t="s">
        <v>85</v>
      </c>
      <c r="AY227" s="16" t="s">
        <v>116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6" t="s">
        <v>83</v>
      </c>
      <c r="BK227" s="145">
        <f>ROUND(I227*H227,2)</f>
        <v>0</v>
      </c>
      <c r="BL227" s="16" t="s">
        <v>122</v>
      </c>
      <c r="BM227" s="144" t="s">
        <v>258</v>
      </c>
    </row>
    <row r="228" spans="2:65" s="13" customFormat="1" ht="20.25">
      <c r="B228" s="153"/>
      <c r="D228" s="147" t="s">
        <v>124</v>
      </c>
      <c r="E228" s="154" t="s">
        <v>1</v>
      </c>
      <c r="F228" s="155" t="s">
        <v>259</v>
      </c>
      <c r="H228" s="156">
        <v>1388.297</v>
      </c>
      <c r="I228" s="157"/>
      <c r="L228" s="153"/>
      <c r="M228" s="158"/>
      <c r="T228" s="159"/>
      <c r="AT228" s="154" t="s">
        <v>124</v>
      </c>
      <c r="AU228" s="154" t="s">
        <v>85</v>
      </c>
      <c r="AV228" s="13" t="s">
        <v>85</v>
      </c>
      <c r="AW228" s="13" t="s">
        <v>32</v>
      </c>
      <c r="AX228" s="13" t="s">
        <v>75</v>
      </c>
      <c r="AY228" s="154" t="s">
        <v>116</v>
      </c>
    </row>
    <row r="229" spans="2:65" s="14" customFormat="1" ht="10.15">
      <c r="B229" s="160"/>
      <c r="D229" s="147" t="s">
        <v>124</v>
      </c>
      <c r="E229" s="161" t="s">
        <v>1</v>
      </c>
      <c r="F229" s="162" t="s">
        <v>127</v>
      </c>
      <c r="H229" s="163">
        <v>1388.297</v>
      </c>
      <c r="I229" s="164"/>
      <c r="L229" s="160"/>
      <c r="M229" s="165"/>
      <c r="T229" s="166"/>
      <c r="AT229" s="161" t="s">
        <v>124</v>
      </c>
      <c r="AU229" s="161" t="s">
        <v>85</v>
      </c>
      <c r="AV229" s="14" t="s">
        <v>122</v>
      </c>
      <c r="AW229" s="14" t="s">
        <v>32</v>
      </c>
      <c r="AX229" s="14" t="s">
        <v>83</v>
      </c>
      <c r="AY229" s="161" t="s">
        <v>116</v>
      </c>
    </row>
    <row r="230" spans="2:65" s="1" customFormat="1" ht="62.75" customHeight="1">
      <c r="B230" s="31"/>
      <c r="C230" s="132" t="s">
        <v>260</v>
      </c>
      <c r="D230" s="132" t="s">
        <v>118</v>
      </c>
      <c r="E230" s="133" t="s">
        <v>261</v>
      </c>
      <c r="F230" s="134" t="s">
        <v>262</v>
      </c>
      <c r="G230" s="135" t="s">
        <v>141</v>
      </c>
      <c r="H230" s="136">
        <v>5553.1880000000001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40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122</v>
      </c>
      <c r="AT230" s="144" t="s">
        <v>118</v>
      </c>
      <c r="AU230" s="144" t="s">
        <v>85</v>
      </c>
      <c r="AY230" s="16" t="s">
        <v>116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83</v>
      </c>
      <c r="BK230" s="145">
        <f>ROUND(I230*H230,2)</f>
        <v>0</v>
      </c>
      <c r="BL230" s="16" t="s">
        <v>122</v>
      </c>
      <c r="BM230" s="144" t="s">
        <v>263</v>
      </c>
    </row>
    <row r="231" spans="2:65" s="13" customFormat="1" ht="10.15">
      <c r="B231" s="153"/>
      <c r="D231" s="147" t="s">
        <v>124</v>
      </c>
      <c r="E231" s="154" t="s">
        <v>1</v>
      </c>
      <c r="F231" s="155" t="s">
        <v>264</v>
      </c>
      <c r="H231" s="156">
        <v>5553.1880000000001</v>
      </c>
      <c r="I231" s="157"/>
      <c r="L231" s="153"/>
      <c r="M231" s="158"/>
      <c r="T231" s="159"/>
      <c r="AT231" s="154" t="s">
        <v>124</v>
      </c>
      <c r="AU231" s="154" t="s">
        <v>85</v>
      </c>
      <c r="AV231" s="13" t="s">
        <v>85</v>
      </c>
      <c r="AW231" s="13" t="s">
        <v>32</v>
      </c>
      <c r="AX231" s="13" t="s">
        <v>75</v>
      </c>
      <c r="AY231" s="154" t="s">
        <v>116</v>
      </c>
    </row>
    <row r="232" spans="2:65" s="14" customFormat="1" ht="10.15">
      <c r="B232" s="160"/>
      <c r="D232" s="147" t="s">
        <v>124</v>
      </c>
      <c r="E232" s="161" t="s">
        <v>1</v>
      </c>
      <c r="F232" s="162" t="s">
        <v>127</v>
      </c>
      <c r="H232" s="163">
        <v>5553.1880000000001</v>
      </c>
      <c r="I232" s="164"/>
      <c r="L232" s="160"/>
      <c r="M232" s="178"/>
      <c r="N232" s="179"/>
      <c r="O232" s="179"/>
      <c r="P232" s="179"/>
      <c r="Q232" s="179"/>
      <c r="R232" s="179"/>
      <c r="S232" s="179"/>
      <c r="T232" s="180"/>
      <c r="AT232" s="161" t="s">
        <v>124</v>
      </c>
      <c r="AU232" s="161" t="s">
        <v>85</v>
      </c>
      <c r="AV232" s="14" t="s">
        <v>122</v>
      </c>
      <c r="AW232" s="14" t="s">
        <v>32</v>
      </c>
      <c r="AX232" s="14" t="s">
        <v>83</v>
      </c>
      <c r="AY232" s="161" t="s">
        <v>116</v>
      </c>
    </row>
    <row r="233" spans="2:65" s="1" customFormat="1" ht="6.95" customHeight="1">
      <c r="B233" s="43"/>
      <c r="C233" s="44"/>
      <c r="D233" s="44"/>
      <c r="E233" s="44"/>
      <c r="F233" s="44"/>
      <c r="G233" s="44"/>
      <c r="H233" s="44"/>
      <c r="I233" s="44"/>
      <c r="J233" s="44"/>
      <c r="K233" s="44"/>
      <c r="L233" s="31"/>
    </row>
  </sheetData>
  <sheetProtection algorithmName="SHA-512" hashValue="JvJdIVM0dlVOXFF6pXjA29tNQhz6o4sR8w4oh5l7YCSQbR6b3VCgd6v/Z8ekAZY7RDIKICL7bMRseT3LD3Opgw==" saltValue="N5gW6IaPG8EHHggfNb45MpP9OFw0HRSxU4gm3WP0mv1ZhKPfGcl2gFpBPXOd4FdUlOtcOWDzNnK9N56C5/XZWA==" spinCount="100000" sheet="1" objects="1" scenarios="1" formatColumns="0" formatRows="0" autoFilter="0"/>
  <autoFilter ref="C119:K232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/>
  </sheetViews>
  <sheetFormatPr defaultRowHeight="14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Oprava povrchu zkušební dráhy</v>
      </c>
      <c r="F7" s="225"/>
      <c r="G7" s="225"/>
      <c r="H7" s="225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05" t="s">
        <v>265</v>
      </c>
      <c r="F9" s="226"/>
      <c r="G9" s="226"/>
      <c r="H9" s="226"/>
      <c r="L9" s="31"/>
    </row>
    <row r="10" spans="2:46" s="1" customFormat="1" ht="10.1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26.10.2023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5" customHeight="1">
      <c r="B30" s="31"/>
      <c r="D30" s="89" t="s">
        <v>35</v>
      </c>
      <c r="J30" s="65">
        <f>ROUND(J116,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4" t="s">
        <v>39</v>
      </c>
      <c r="E33" s="26" t="s">
        <v>40</v>
      </c>
      <c r="F33" s="90">
        <f>ROUND((SUM(BE116:BE125)),  2)</f>
        <v>0</v>
      </c>
      <c r="I33" s="91">
        <v>0.21</v>
      </c>
      <c r="J33" s="90">
        <f>ROUND(((SUM(BE116:BE125))*I33),  2)</f>
        <v>0</v>
      </c>
      <c r="L33" s="31"/>
    </row>
    <row r="34" spans="2:12" s="1" customFormat="1" ht="14.45" customHeight="1">
      <c r="B34" s="31"/>
      <c r="E34" s="26" t="s">
        <v>41</v>
      </c>
      <c r="F34" s="90">
        <f>ROUND((SUM(BF116:BF125)),  2)</f>
        <v>0</v>
      </c>
      <c r="I34" s="91">
        <v>0.15</v>
      </c>
      <c r="J34" s="90">
        <f>ROUND(((SUM(BF116:BF125))*I34),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0">
        <f>ROUND((SUM(BG116:BG125)),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0">
        <f>ROUND((SUM(BH116:BH125)),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90">
        <f>ROUND((SUM(BI116:BI125)),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45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.15">
      <c r="B51" s="19"/>
      <c r="L51" s="19"/>
    </row>
    <row r="52" spans="2:12" ht="10.15">
      <c r="B52" s="19"/>
      <c r="L52" s="19"/>
    </row>
    <row r="53" spans="2:12" ht="10.15">
      <c r="B53" s="19"/>
      <c r="L53" s="19"/>
    </row>
    <row r="54" spans="2:12" ht="10.15">
      <c r="B54" s="19"/>
      <c r="L54" s="19"/>
    </row>
    <row r="55" spans="2:12" ht="10.15">
      <c r="B55" s="19"/>
      <c r="L55" s="19"/>
    </row>
    <row r="56" spans="2:12" ht="10.15">
      <c r="B56" s="19"/>
      <c r="L56" s="19"/>
    </row>
    <row r="57" spans="2:12" ht="10.15">
      <c r="B57" s="19"/>
      <c r="L57" s="19"/>
    </row>
    <row r="58" spans="2:12" ht="10.15">
      <c r="B58" s="19"/>
      <c r="L58" s="19"/>
    </row>
    <row r="59" spans="2:12" ht="10.15">
      <c r="B59" s="19"/>
      <c r="L59" s="19"/>
    </row>
    <row r="60" spans="2:12" ht="10.15">
      <c r="B60" s="19"/>
      <c r="L60" s="19"/>
    </row>
    <row r="61" spans="2:12" s="1" customFormat="1" ht="12.7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.15">
      <c r="B62" s="19"/>
      <c r="L62" s="19"/>
    </row>
    <row r="63" spans="2:12" ht="10.15">
      <c r="B63" s="19"/>
      <c r="L63" s="19"/>
    </row>
    <row r="64" spans="2:12" ht="10.15">
      <c r="B64" s="19"/>
      <c r="L64" s="19"/>
    </row>
    <row r="65" spans="2:12" s="1" customFormat="1" ht="13.1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.15">
      <c r="B66" s="19"/>
      <c r="L66" s="19"/>
    </row>
    <row r="67" spans="2:12" ht="10.15">
      <c r="B67" s="19"/>
      <c r="L67" s="19"/>
    </row>
    <row r="68" spans="2:12" ht="10.15">
      <c r="B68" s="19"/>
      <c r="L68" s="19"/>
    </row>
    <row r="69" spans="2:12" ht="10.15">
      <c r="B69" s="19"/>
      <c r="L69" s="19"/>
    </row>
    <row r="70" spans="2:12" ht="10.15">
      <c r="B70" s="19"/>
      <c r="L70" s="19"/>
    </row>
    <row r="71" spans="2:12" ht="10.15">
      <c r="B71" s="19"/>
      <c r="L71" s="19"/>
    </row>
    <row r="72" spans="2:12" ht="10.15">
      <c r="B72" s="19"/>
      <c r="L72" s="19"/>
    </row>
    <row r="73" spans="2:12" ht="10.15">
      <c r="B73" s="19"/>
      <c r="L73" s="19"/>
    </row>
    <row r="74" spans="2:12" ht="10.15">
      <c r="B74" s="19"/>
      <c r="L74" s="19"/>
    </row>
    <row r="75" spans="2:12" ht="10.15">
      <c r="B75" s="19"/>
      <c r="L75" s="19"/>
    </row>
    <row r="76" spans="2:12" s="1" customFormat="1" ht="12.7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Oprava povrchu zkušební dráhy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5" t="str">
        <f>E9</f>
        <v>VRN - Vedlejší rozpočtové náklady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26.10.2023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Státní zkušebna strojů</v>
      </c>
      <c r="I91" s="26" t="s">
        <v>30</v>
      </c>
      <c r="J91" s="29" t="str">
        <f>E21</f>
        <v>Bc. Jan Touš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2" t="s">
        <v>95</v>
      </c>
      <c r="J96" s="65">
        <f>J116</f>
        <v>0</v>
      </c>
      <c r="L96" s="31"/>
      <c r="AU96" s="16" t="s">
        <v>96</v>
      </c>
    </row>
    <row r="97" spans="2:12" s="1" customFormat="1" ht="21.85" customHeight="1">
      <c r="B97" s="31"/>
      <c r="L97" s="31"/>
    </row>
    <row r="98" spans="2:12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1"/>
    </row>
    <row r="102" spans="2:12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1"/>
    </row>
    <row r="103" spans="2:12" s="1" customFormat="1" ht="24.95" customHeight="1">
      <c r="B103" s="31"/>
      <c r="C103" s="20" t="s">
        <v>101</v>
      </c>
      <c r="L103" s="31"/>
    </row>
    <row r="104" spans="2:12" s="1" customFormat="1" ht="6.95" customHeight="1">
      <c r="B104" s="31"/>
      <c r="L104" s="31"/>
    </row>
    <row r="105" spans="2:12" s="1" customFormat="1" ht="12" customHeight="1">
      <c r="B105" s="31"/>
      <c r="C105" s="26" t="s">
        <v>16</v>
      </c>
      <c r="L105" s="31"/>
    </row>
    <row r="106" spans="2:12" s="1" customFormat="1" ht="16.5" customHeight="1">
      <c r="B106" s="31"/>
      <c r="E106" s="224" t="str">
        <f>E7</f>
        <v>Oprava povrchu zkušební dráhy</v>
      </c>
      <c r="F106" s="225"/>
      <c r="G106" s="225"/>
      <c r="H106" s="225"/>
      <c r="L106" s="31"/>
    </row>
    <row r="107" spans="2:12" s="1" customFormat="1" ht="12" customHeight="1">
      <c r="B107" s="31"/>
      <c r="C107" s="26" t="s">
        <v>90</v>
      </c>
      <c r="L107" s="31"/>
    </row>
    <row r="108" spans="2:12" s="1" customFormat="1" ht="16.5" customHeight="1">
      <c r="B108" s="31"/>
      <c r="E108" s="205" t="str">
        <f>E9</f>
        <v>VRN - Vedlejší rozpočtové náklady</v>
      </c>
      <c r="F108" s="226"/>
      <c r="G108" s="226"/>
      <c r="H108" s="226"/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20</v>
      </c>
      <c r="F110" s="24" t="str">
        <f>F12</f>
        <v xml:space="preserve"> </v>
      </c>
      <c r="I110" s="26" t="s">
        <v>22</v>
      </c>
      <c r="J110" s="51" t="str">
        <f>IF(J12="","",J12)</f>
        <v>26.10.2023</v>
      </c>
      <c r="L110" s="31"/>
    </row>
    <row r="111" spans="2:12" s="1" customFormat="1" ht="6.95" customHeight="1">
      <c r="B111" s="31"/>
      <c r="L111" s="31"/>
    </row>
    <row r="112" spans="2:12" s="1" customFormat="1" ht="15.2" customHeight="1">
      <c r="B112" s="31"/>
      <c r="C112" s="26" t="s">
        <v>24</v>
      </c>
      <c r="F112" s="24" t="str">
        <f>E15</f>
        <v>Státní zkušebna strojů</v>
      </c>
      <c r="I112" s="26" t="s">
        <v>30</v>
      </c>
      <c r="J112" s="29" t="str">
        <f>E21</f>
        <v>Bc. Jan Touš</v>
      </c>
      <c r="L112" s="31"/>
    </row>
    <row r="113" spans="2:65" s="1" customFormat="1" ht="15.2" customHeight="1">
      <c r="B113" s="31"/>
      <c r="C113" s="26" t="s">
        <v>28</v>
      </c>
      <c r="F113" s="24" t="str">
        <f>IF(E18="","",E18)</f>
        <v>Vyplň údaj</v>
      </c>
      <c r="I113" s="26" t="s">
        <v>33</v>
      </c>
      <c r="J113" s="29" t="str">
        <f>E24</f>
        <v xml:space="preserve"> </v>
      </c>
      <c r="L113" s="31"/>
    </row>
    <row r="114" spans="2:65" s="1" customFormat="1" ht="10.35" customHeight="1">
      <c r="B114" s="31"/>
      <c r="L114" s="31"/>
    </row>
    <row r="115" spans="2:65" s="10" customFormat="1" ht="29.25" customHeight="1">
      <c r="B115" s="111"/>
      <c r="C115" s="112" t="s">
        <v>102</v>
      </c>
      <c r="D115" s="113" t="s">
        <v>60</v>
      </c>
      <c r="E115" s="113" t="s">
        <v>56</v>
      </c>
      <c r="F115" s="113" t="s">
        <v>57</v>
      </c>
      <c r="G115" s="113" t="s">
        <v>103</v>
      </c>
      <c r="H115" s="113" t="s">
        <v>104</v>
      </c>
      <c r="I115" s="113" t="s">
        <v>105</v>
      </c>
      <c r="J115" s="114" t="s">
        <v>94</v>
      </c>
      <c r="K115" s="115" t="s">
        <v>106</v>
      </c>
      <c r="L115" s="111"/>
      <c r="M115" s="58" t="s">
        <v>1</v>
      </c>
      <c r="N115" s="59" t="s">
        <v>39</v>
      </c>
      <c r="O115" s="59" t="s">
        <v>107</v>
      </c>
      <c r="P115" s="59" t="s">
        <v>108</v>
      </c>
      <c r="Q115" s="59" t="s">
        <v>109</v>
      </c>
      <c r="R115" s="59" t="s">
        <v>110</v>
      </c>
      <c r="S115" s="59" t="s">
        <v>111</v>
      </c>
      <c r="T115" s="60" t="s">
        <v>112</v>
      </c>
    </row>
    <row r="116" spans="2:65" s="1" customFormat="1" ht="22.8" customHeight="1">
      <c r="B116" s="31"/>
      <c r="C116" s="63" t="s">
        <v>113</v>
      </c>
      <c r="J116" s="116">
        <f>BK116</f>
        <v>0</v>
      </c>
      <c r="L116" s="31"/>
      <c r="M116" s="61"/>
      <c r="N116" s="52"/>
      <c r="O116" s="52"/>
      <c r="P116" s="117">
        <f>SUM(P117:P125)</f>
        <v>0</v>
      </c>
      <c r="Q116" s="52"/>
      <c r="R116" s="117">
        <f>SUM(R117:R125)</f>
        <v>0</v>
      </c>
      <c r="S116" s="52"/>
      <c r="T116" s="118">
        <f>SUM(T117:T125)</f>
        <v>0</v>
      </c>
      <c r="AT116" s="16" t="s">
        <v>74</v>
      </c>
      <c r="AU116" s="16" t="s">
        <v>96</v>
      </c>
      <c r="BK116" s="119">
        <f>SUM(BK117:BK125)</f>
        <v>0</v>
      </c>
    </row>
    <row r="117" spans="2:65" s="1" customFormat="1" ht="16.5" customHeight="1">
      <c r="B117" s="31"/>
      <c r="C117" s="132" t="s">
        <v>83</v>
      </c>
      <c r="D117" s="132" t="s">
        <v>118</v>
      </c>
      <c r="E117" s="133" t="s">
        <v>266</v>
      </c>
      <c r="F117" s="134" t="s">
        <v>267</v>
      </c>
      <c r="G117" s="135" t="s">
        <v>268</v>
      </c>
      <c r="H117" s="136">
        <v>1</v>
      </c>
      <c r="I117" s="137"/>
      <c r="J117" s="138">
        <f>ROUND(I117*H117,2)</f>
        <v>0</v>
      </c>
      <c r="K117" s="139"/>
      <c r="L117" s="31"/>
      <c r="M117" s="140" t="s">
        <v>1</v>
      </c>
      <c r="N117" s="141" t="s">
        <v>40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269</v>
      </c>
      <c r="AT117" s="144" t="s">
        <v>118</v>
      </c>
      <c r="AU117" s="144" t="s">
        <v>75</v>
      </c>
      <c r="AY117" s="16" t="s">
        <v>116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6" t="s">
        <v>83</v>
      </c>
      <c r="BK117" s="145">
        <f>ROUND(I117*H117,2)</f>
        <v>0</v>
      </c>
      <c r="BL117" s="16" t="s">
        <v>269</v>
      </c>
      <c r="BM117" s="144" t="s">
        <v>270</v>
      </c>
    </row>
    <row r="118" spans="2:65" s="1" customFormat="1" ht="16.5" customHeight="1">
      <c r="B118" s="31"/>
      <c r="C118" s="132" t="s">
        <v>85</v>
      </c>
      <c r="D118" s="132" t="s">
        <v>118</v>
      </c>
      <c r="E118" s="133" t="s">
        <v>271</v>
      </c>
      <c r="F118" s="134" t="s">
        <v>272</v>
      </c>
      <c r="G118" s="135" t="s">
        <v>268</v>
      </c>
      <c r="H118" s="136">
        <v>1</v>
      </c>
      <c r="I118" s="137"/>
      <c r="J118" s="138">
        <f>ROUND(I118*H118,2)</f>
        <v>0</v>
      </c>
      <c r="K118" s="139"/>
      <c r="L118" s="31"/>
      <c r="M118" s="140" t="s">
        <v>1</v>
      </c>
      <c r="N118" s="141" t="s">
        <v>40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269</v>
      </c>
      <c r="AT118" s="144" t="s">
        <v>118</v>
      </c>
      <c r="AU118" s="144" t="s">
        <v>75</v>
      </c>
      <c r="AY118" s="16" t="s">
        <v>116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6" t="s">
        <v>83</v>
      </c>
      <c r="BK118" s="145">
        <f>ROUND(I118*H118,2)</f>
        <v>0</v>
      </c>
      <c r="BL118" s="16" t="s">
        <v>269</v>
      </c>
      <c r="BM118" s="144" t="s">
        <v>273</v>
      </c>
    </row>
    <row r="119" spans="2:65" s="1" customFormat="1" ht="16.5" customHeight="1">
      <c r="B119" s="31"/>
      <c r="C119" s="132" t="s">
        <v>134</v>
      </c>
      <c r="D119" s="132" t="s">
        <v>118</v>
      </c>
      <c r="E119" s="133" t="s">
        <v>274</v>
      </c>
      <c r="F119" s="134" t="s">
        <v>275</v>
      </c>
      <c r="G119" s="135" t="s">
        <v>268</v>
      </c>
      <c r="H119" s="136">
        <v>1</v>
      </c>
      <c r="I119" s="137"/>
      <c r="J119" s="138">
        <f>ROUND(I119*H119,2)</f>
        <v>0</v>
      </c>
      <c r="K119" s="139"/>
      <c r="L119" s="31"/>
      <c r="M119" s="140" t="s">
        <v>1</v>
      </c>
      <c r="N119" s="141" t="s">
        <v>40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269</v>
      </c>
      <c r="AT119" s="144" t="s">
        <v>118</v>
      </c>
      <c r="AU119" s="144" t="s">
        <v>75</v>
      </c>
      <c r="AY119" s="16" t="s">
        <v>116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6" t="s">
        <v>83</v>
      </c>
      <c r="BK119" s="145">
        <f>ROUND(I119*H119,2)</f>
        <v>0</v>
      </c>
      <c r="BL119" s="16" t="s">
        <v>269</v>
      </c>
      <c r="BM119" s="144" t="s">
        <v>276</v>
      </c>
    </row>
    <row r="120" spans="2:65" s="1" customFormat="1" ht="16.5" customHeight="1">
      <c r="B120" s="31"/>
      <c r="C120" s="132" t="s">
        <v>122</v>
      </c>
      <c r="D120" s="132" t="s">
        <v>118</v>
      </c>
      <c r="E120" s="133" t="s">
        <v>277</v>
      </c>
      <c r="F120" s="134" t="s">
        <v>278</v>
      </c>
      <c r="G120" s="135" t="s">
        <v>268</v>
      </c>
      <c r="H120" s="136">
        <v>1</v>
      </c>
      <c r="I120" s="137"/>
      <c r="J120" s="138">
        <f>ROUND(I120*H120,2)</f>
        <v>0</v>
      </c>
      <c r="K120" s="139"/>
      <c r="L120" s="31"/>
      <c r="M120" s="140" t="s">
        <v>1</v>
      </c>
      <c r="N120" s="141" t="s">
        <v>40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269</v>
      </c>
      <c r="AT120" s="144" t="s">
        <v>118</v>
      </c>
      <c r="AU120" s="144" t="s">
        <v>75</v>
      </c>
      <c r="AY120" s="16" t="s">
        <v>116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6" t="s">
        <v>83</v>
      </c>
      <c r="BK120" s="145">
        <f>ROUND(I120*H120,2)</f>
        <v>0</v>
      </c>
      <c r="BL120" s="16" t="s">
        <v>269</v>
      </c>
      <c r="BM120" s="144" t="s">
        <v>279</v>
      </c>
    </row>
    <row r="121" spans="2:65" s="1" customFormat="1" ht="16.5" customHeight="1">
      <c r="B121" s="31"/>
      <c r="C121" s="132" t="s">
        <v>143</v>
      </c>
      <c r="D121" s="132" t="s">
        <v>118</v>
      </c>
      <c r="E121" s="133" t="s">
        <v>280</v>
      </c>
      <c r="F121" s="134" t="s">
        <v>281</v>
      </c>
      <c r="G121" s="135" t="s">
        <v>268</v>
      </c>
      <c r="H121" s="136">
        <v>1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40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269</v>
      </c>
      <c r="AT121" s="144" t="s">
        <v>118</v>
      </c>
      <c r="AU121" s="144" t="s">
        <v>75</v>
      </c>
      <c r="AY121" s="16" t="s">
        <v>116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83</v>
      </c>
      <c r="BK121" s="145">
        <f>ROUND(I121*H121,2)</f>
        <v>0</v>
      </c>
      <c r="BL121" s="16" t="s">
        <v>269</v>
      </c>
      <c r="BM121" s="144" t="s">
        <v>282</v>
      </c>
    </row>
    <row r="122" spans="2:65" s="12" customFormat="1" ht="10.15">
      <c r="B122" s="146"/>
      <c r="D122" s="147" t="s">
        <v>124</v>
      </c>
      <c r="E122" s="148" t="s">
        <v>1</v>
      </c>
      <c r="F122" s="149" t="s">
        <v>283</v>
      </c>
      <c r="H122" s="148" t="s">
        <v>1</v>
      </c>
      <c r="I122" s="150"/>
      <c r="L122" s="146"/>
      <c r="M122" s="151"/>
      <c r="T122" s="152"/>
      <c r="AT122" s="148" t="s">
        <v>124</v>
      </c>
      <c r="AU122" s="148" t="s">
        <v>75</v>
      </c>
      <c r="AV122" s="12" t="s">
        <v>83</v>
      </c>
      <c r="AW122" s="12" t="s">
        <v>32</v>
      </c>
      <c r="AX122" s="12" t="s">
        <v>75</v>
      </c>
      <c r="AY122" s="148" t="s">
        <v>116</v>
      </c>
    </row>
    <row r="123" spans="2:65" s="13" customFormat="1" ht="10.15">
      <c r="B123" s="153"/>
      <c r="D123" s="147" t="s">
        <v>124</v>
      </c>
      <c r="E123" s="154" t="s">
        <v>1</v>
      </c>
      <c r="F123" s="155" t="s">
        <v>83</v>
      </c>
      <c r="H123" s="156">
        <v>1</v>
      </c>
      <c r="I123" s="157"/>
      <c r="L123" s="153"/>
      <c r="M123" s="158"/>
      <c r="T123" s="159"/>
      <c r="AT123" s="154" t="s">
        <v>124</v>
      </c>
      <c r="AU123" s="154" t="s">
        <v>75</v>
      </c>
      <c r="AV123" s="13" t="s">
        <v>85</v>
      </c>
      <c r="AW123" s="13" t="s">
        <v>32</v>
      </c>
      <c r="AX123" s="13" t="s">
        <v>75</v>
      </c>
      <c r="AY123" s="154" t="s">
        <v>116</v>
      </c>
    </row>
    <row r="124" spans="2:65" s="14" customFormat="1" ht="10.15">
      <c r="B124" s="160"/>
      <c r="D124" s="147" t="s">
        <v>124</v>
      </c>
      <c r="E124" s="161" t="s">
        <v>1</v>
      </c>
      <c r="F124" s="162" t="s">
        <v>127</v>
      </c>
      <c r="H124" s="163">
        <v>1</v>
      </c>
      <c r="I124" s="164"/>
      <c r="L124" s="160"/>
      <c r="M124" s="165"/>
      <c r="T124" s="166"/>
      <c r="AT124" s="161" t="s">
        <v>124</v>
      </c>
      <c r="AU124" s="161" t="s">
        <v>75</v>
      </c>
      <c r="AV124" s="14" t="s">
        <v>122</v>
      </c>
      <c r="AW124" s="14" t="s">
        <v>32</v>
      </c>
      <c r="AX124" s="14" t="s">
        <v>83</v>
      </c>
      <c r="AY124" s="161" t="s">
        <v>116</v>
      </c>
    </row>
    <row r="125" spans="2:65" s="1" customFormat="1" ht="16.5" customHeight="1">
      <c r="B125" s="31"/>
      <c r="C125" s="132" t="s">
        <v>148</v>
      </c>
      <c r="D125" s="132" t="s">
        <v>118</v>
      </c>
      <c r="E125" s="133" t="s">
        <v>284</v>
      </c>
      <c r="F125" s="134" t="s">
        <v>285</v>
      </c>
      <c r="G125" s="135" t="s">
        <v>268</v>
      </c>
      <c r="H125" s="136">
        <v>1</v>
      </c>
      <c r="I125" s="137"/>
      <c r="J125" s="138">
        <f>ROUND(I125*H125,2)</f>
        <v>0</v>
      </c>
      <c r="K125" s="139"/>
      <c r="L125" s="31"/>
      <c r="M125" s="181" t="s">
        <v>1</v>
      </c>
      <c r="N125" s="182" t="s">
        <v>40</v>
      </c>
      <c r="O125" s="183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144" t="s">
        <v>269</v>
      </c>
      <c r="AT125" s="144" t="s">
        <v>118</v>
      </c>
      <c r="AU125" s="144" t="s">
        <v>75</v>
      </c>
      <c r="AY125" s="16" t="s">
        <v>116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83</v>
      </c>
      <c r="BK125" s="145">
        <f>ROUND(I125*H125,2)</f>
        <v>0</v>
      </c>
      <c r="BL125" s="16" t="s">
        <v>269</v>
      </c>
      <c r="BM125" s="144" t="s">
        <v>286</v>
      </c>
    </row>
    <row r="126" spans="2:65" s="1" customFormat="1" ht="6.95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1"/>
    </row>
  </sheetData>
  <sheetProtection algorithmName="SHA-512" hashValue="doVFe3Me6AA8M5Ffu99HMjO3AIxf8m1pf7gSwcUiugAWjSpie/6Oejegb+P7TGLsJm3qFoB85WD1H99wurQApw==" saltValue="h7vd6SIgEngxiXbvq0V1oWwQD18VN+18PqameR6MxCOCMwWsE+xRICX+re+ZHsTv8bEVLYFNGgOYZLrpRUgsog==" spinCount="100000" sheet="1" objects="1" scenarios="1" formatColumns="0" formatRows="0" autoFilter="0"/>
  <autoFilter ref="C115:K125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101 - Zkušební dráha</vt:lpstr>
      <vt:lpstr>VRN - Vedlejší rozpočtové...</vt:lpstr>
      <vt:lpstr>'Rekapitulace stavby'!Názvy_tisku</vt:lpstr>
      <vt:lpstr>'SO 101 - Zkušební dráha'!Názvy_tisku</vt:lpstr>
      <vt:lpstr>'VRN - Vedlejší rozpočtové...'!Názvy_tisku</vt:lpstr>
      <vt:lpstr>'Rekapitulace stavby'!Oblast_tisku</vt:lpstr>
      <vt:lpstr>'SO 101 - Zkušební dráha'!Oblast_tisku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Touš</dc:creator>
  <cp:lastModifiedBy>Ing. Zbyněk Jeřábek, MBA, Ph.D.</cp:lastModifiedBy>
  <dcterms:created xsi:type="dcterms:W3CDTF">2023-11-03T07:59:54Z</dcterms:created>
  <dcterms:modified xsi:type="dcterms:W3CDTF">2023-11-03T08:16:32Z</dcterms:modified>
</cp:coreProperties>
</file>